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Ark 1 - Tabel 1" sheetId="1" r:id="rId1"/>
    <sheet name="Ark 2 - Tabel 1" sheetId="2" r:id="rId2"/>
  </sheets>
  <definedNames/>
  <calcPr fullCalcOnLoad="1"/>
</workbook>
</file>

<file path=xl/sharedStrings.xml><?xml version="1.0" encoding="utf-8"?>
<sst xmlns="http://schemas.openxmlformats.org/spreadsheetml/2006/main" count="64" uniqueCount="62">
  <si>
    <t>Guidance</t>
  </si>
  <si>
    <t>Solsen</t>
  </si>
  <si>
    <t>AKA</t>
  </si>
  <si>
    <t xml:space="preserve">Nettoomsætning </t>
  </si>
  <si>
    <t>350-450</t>
  </si>
  <si>
    <t>Milestonebetalinger</t>
  </si>
  <si>
    <t>Udskudt omsætning</t>
  </si>
  <si>
    <t>Royalties</t>
  </si>
  <si>
    <t>Øvrig omsætning</t>
  </si>
  <si>
    <t>NY</t>
  </si>
  <si>
    <t>Aftale af 1.Juli 2010</t>
  </si>
  <si>
    <t>Specifikationer</t>
  </si>
  <si>
    <t xml:space="preserve">Milestones 2010: 4. februar TenX, $4,5 mln </t>
  </si>
  <si>
    <t>Annonceret Q1 - måske et fase 1/2</t>
  </si>
  <si>
    <t xml:space="preserve">19. april EU approval </t>
  </si>
  <si>
    <t xml:space="preserve">Fase 3 Arzerra/bedamustine </t>
  </si>
  <si>
    <t>DLBCL</t>
  </si>
  <si>
    <t>Milestonebetalinger (ialt)</t>
  </si>
  <si>
    <t>Q1 periodisering 222/4</t>
  </si>
  <si>
    <t xml:space="preserve">Rest periodisering fra oprindelig aftale </t>
  </si>
  <si>
    <t xml:space="preserve">28. april Royalty </t>
  </si>
  <si>
    <t xml:space="preserve">Skøn royalty rest arzerra 2010 </t>
  </si>
  <si>
    <t>Royalties ialt</t>
  </si>
  <si>
    <t>Forventet 5 eller 6 års periodisering - på ny aftale</t>
  </si>
  <si>
    <t>Forsknings- og udviklingsomkostninger</t>
  </si>
  <si>
    <t>Administrationsomkostninger - inklusiv Lisa´s fratrædelse</t>
  </si>
  <si>
    <t>"Operating spending"</t>
  </si>
  <si>
    <t xml:space="preserve"> -950-1050</t>
  </si>
  <si>
    <t xml:space="preserve">Driftsresultat </t>
  </si>
  <si>
    <t>-550-650</t>
  </si>
  <si>
    <t xml:space="preserve">Finansielle poster </t>
  </si>
  <si>
    <t>Skat</t>
  </si>
  <si>
    <t>Nettoresultat af fortsættende virksomhed</t>
  </si>
  <si>
    <t>"Discontinued operations" (fabrikken)</t>
  </si>
  <si>
    <t xml:space="preserve">Likviditet - res overført </t>
  </si>
  <si>
    <t xml:space="preserve">Res. Ej fortsættende virksomhed </t>
  </si>
  <si>
    <t xml:space="preserve">Periodiserings poster gl aftale </t>
  </si>
  <si>
    <t xml:space="preserve">Salg fabrik </t>
  </si>
  <si>
    <t xml:space="preserve">GSK's nye aftale </t>
  </si>
  <si>
    <t xml:space="preserve">Likviditet ultimo </t>
  </si>
  <si>
    <t>Earnings Per aktie</t>
  </si>
  <si>
    <t>Værdiansætning</t>
  </si>
  <si>
    <t>Cash per aktie</t>
  </si>
  <si>
    <t>Arzerras værdi per aktie</t>
  </si>
  <si>
    <t>Zalutumumab værdi per aktie</t>
  </si>
  <si>
    <t>CD 38 værdi per aktie</t>
  </si>
  <si>
    <t xml:space="preserve">Pipeline </t>
  </si>
  <si>
    <t>Skatteaktiv</t>
  </si>
  <si>
    <t xml:space="preserve">Fair Value </t>
  </si>
  <si>
    <t>Milestones</t>
  </si>
  <si>
    <r>
      <t>Registrerede milestones til dato</t>
    </r>
    <r>
      <rPr>
        <b/>
        <sz val="12"/>
        <color indexed="8"/>
        <rFont val="Helvetica"/>
        <family val="0"/>
      </rPr>
      <t xml:space="preserve"> </t>
    </r>
    <r>
      <rPr>
        <b/>
        <sz val="10"/>
        <color indexed="8"/>
        <rFont val="Helvetica"/>
        <family val="0"/>
      </rPr>
      <t xml:space="preserve">  Mio DKK</t>
    </r>
    <r>
      <rPr>
        <b/>
        <sz val="12"/>
        <color indexed="8"/>
        <rFont val="Helvetica"/>
        <family val="0"/>
      </rPr>
      <t xml:space="preserve"> </t>
    </r>
  </si>
  <si>
    <r>
      <t>Juni 2007 Fase 3 leddegigt (resultater) 116</t>
    </r>
    <r>
      <rPr>
        <sz val="12"/>
        <color indexed="8"/>
        <rFont val="Helvetica"/>
        <family val="0"/>
      </rPr>
      <t xml:space="preserve"> </t>
    </r>
  </si>
  <si>
    <r>
      <t>21 januar 2008 (no 2) fase 2 DLBCL 87</t>
    </r>
    <r>
      <rPr>
        <sz val="12"/>
        <color indexed="8"/>
        <rFont val="Helvetica"/>
        <family val="0"/>
      </rPr>
      <t xml:space="preserve"> </t>
    </r>
  </si>
  <si>
    <r>
      <t>21 januar 2008 (no 3) fase 3 leddegigt 87</t>
    </r>
    <r>
      <rPr>
        <sz val="12"/>
        <color indexed="8"/>
        <rFont val="Helvetica"/>
        <family val="0"/>
      </rPr>
      <t xml:space="preserve"> </t>
    </r>
  </si>
  <si>
    <r>
      <t>30. juni 2008 fase 2 RRMS 29</t>
    </r>
    <r>
      <rPr>
        <sz val="12"/>
        <color indexed="8"/>
        <rFont val="Helvetica"/>
        <family val="0"/>
      </rPr>
      <t xml:space="preserve"> </t>
    </r>
  </si>
  <si>
    <r>
      <t>21 august (no 5) gode fase 3 i CLL 233</t>
    </r>
    <r>
      <rPr>
        <sz val="12"/>
        <color indexed="8"/>
        <rFont val="Helvetica"/>
        <family val="0"/>
      </rPr>
      <t xml:space="preserve"> </t>
    </r>
    <r>
      <rPr>
        <sz val="8"/>
        <color indexed="8"/>
        <rFont val="Helvetica"/>
        <family val="0"/>
      </rPr>
      <t xml:space="preserve">552Oplyst at G. har modtaget fra GSK </t>
    </r>
  </si>
  <si>
    <r>
      <t>8 oktober 2008 (no 6) NHL fase 1 Japan 29</t>
    </r>
    <r>
      <rPr>
        <sz val="12"/>
        <color indexed="8"/>
        <rFont val="Helvetica"/>
        <family val="0"/>
      </rPr>
      <t xml:space="preserve"> </t>
    </r>
  </si>
  <si>
    <r>
      <t>26. februar 2009 accept af ansøgning EMEA 58</t>
    </r>
    <r>
      <rPr>
        <sz val="12"/>
        <color indexed="8"/>
        <rFont val="Helvetica"/>
        <family val="0"/>
      </rPr>
      <t xml:space="preserve"> </t>
    </r>
  </si>
  <si>
    <r>
      <t>26. oktober 2009 US approval 116</t>
    </r>
    <r>
      <rPr>
        <sz val="12"/>
        <color indexed="8"/>
        <rFont val="Helvetica"/>
        <family val="0"/>
      </rPr>
      <t xml:space="preserve"> </t>
    </r>
  </si>
  <si>
    <r>
      <t>December 2009 fase 3 DLBCL…ej oplyst 87</t>
    </r>
    <r>
      <rPr>
        <sz val="12"/>
        <color indexed="8"/>
        <rFont val="Helvetica"/>
        <family val="0"/>
      </rPr>
      <t xml:space="preserve"> </t>
    </r>
    <r>
      <rPr>
        <sz val="8"/>
        <color indexed="8"/>
        <rFont val="Helvetica"/>
        <family val="0"/>
      </rPr>
      <t>261(Oplyst i årsrapport 2009)</t>
    </r>
    <r>
      <rPr>
        <sz val="12"/>
        <color indexed="8"/>
        <rFont val="Helvetica"/>
        <family val="0"/>
      </rPr>
      <t xml:space="preserve"> </t>
    </r>
  </si>
  <si>
    <r>
      <t>19. april 2010 EU approval 87</t>
    </r>
    <r>
      <rPr>
        <sz val="12"/>
        <color indexed="8"/>
        <rFont val="Helvetica"/>
        <family val="0"/>
      </rPr>
      <t xml:space="preserve"> </t>
    </r>
  </si>
  <si>
    <r>
      <t>Til dato………</t>
    </r>
    <r>
      <rPr>
        <b/>
        <sz val="12"/>
        <color indexed="8"/>
        <rFont val="Helvetica"/>
        <family val="0"/>
      </rPr>
      <t xml:space="preserve"> </t>
    </r>
    <r>
      <rPr>
        <b/>
        <sz val="10"/>
        <color indexed="8"/>
        <rFont val="Helvetica"/>
        <family val="0"/>
      </rPr>
      <t>929</t>
    </r>
  </si>
</sst>
</file>

<file path=xl/styles.xml><?xml version="1.0" encoding="utf-8"?>
<styleSheet xmlns="http://schemas.openxmlformats.org/spreadsheetml/2006/main">
  <numFmts count="2">
    <numFmt numFmtId="59" formatCode="#,##0.0"/>
    <numFmt numFmtId="60" formatCode="0.0"/>
  </numFmts>
  <fonts count="12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3"/>
      <color indexed="9"/>
      <name val="Helvetica Neue"/>
      <family val="0"/>
    </font>
    <font>
      <b/>
      <sz val="13"/>
      <color indexed="8"/>
      <name val="Helvetica"/>
      <family val="0"/>
    </font>
    <font>
      <sz val="13"/>
      <color indexed="8"/>
      <name val="Helvetica"/>
      <family val="0"/>
    </font>
    <font>
      <sz val="13"/>
      <color indexed="9"/>
      <name val="Helvetica Neue"/>
      <family val="0"/>
    </font>
    <font>
      <b/>
      <sz val="10"/>
      <color indexed="9"/>
      <name val="Helvetica Neue"/>
      <family val="0"/>
    </font>
    <font>
      <b/>
      <sz val="10"/>
      <color indexed="8"/>
      <name val="Helvetica"/>
      <family val="0"/>
    </font>
    <font>
      <b/>
      <sz val="12"/>
      <color indexed="8"/>
      <name val="Helvetica"/>
      <family val="0"/>
    </font>
    <font>
      <sz val="10"/>
      <color indexed="8"/>
      <name val="Helvetica"/>
      <family val="0"/>
    </font>
    <font>
      <sz val="12"/>
      <color indexed="8"/>
      <name val="Helvetica"/>
      <family val="0"/>
    </font>
    <font>
      <sz val="8"/>
      <color indexed="8"/>
      <name val="Helvetica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11"/>
      </bottom>
    </border>
    <border>
      <left style="thin">
        <color indexed="11"/>
      </left>
      <right style="thin">
        <color indexed="11"/>
      </right>
      <top style="thick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right" vertical="top" wrapText="1"/>
    </xf>
    <xf numFmtId="0" fontId="2" fillId="3" borderId="1" xfId="0" applyNumberFormat="1" applyFont="1" applyFill="1" applyBorder="1" applyAlignment="1">
      <alignment horizontal="right" vertical="top" wrapText="1"/>
    </xf>
    <xf numFmtId="0" fontId="3" fillId="4" borderId="1" xfId="0" applyNumberFormat="1" applyFont="1" applyFill="1" applyBorder="1" applyAlignment="1">
      <alignment horizontal="left" vertical="top" wrapText="1"/>
    </xf>
    <xf numFmtId="1" fontId="3" fillId="4" borderId="1" xfId="0" applyNumberFormat="1" applyFont="1" applyFill="1" applyBorder="1" applyAlignment="1">
      <alignment horizontal="right" vertical="top" wrapText="1"/>
    </xf>
    <xf numFmtId="0" fontId="3" fillId="4" borderId="1" xfId="0" applyNumberFormat="1" applyFont="1" applyFill="1" applyBorder="1" applyAlignment="1">
      <alignment horizontal="right" vertical="top" wrapText="1"/>
    </xf>
    <xf numFmtId="0" fontId="4" fillId="3" borderId="1" xfId="0" applyNumberFormat="1" applyFont="1" applyFill="1" applyBorder="1" applyAlignment="1">
      <alignment horizontal="left" vertical="top" wrapText="1"/>
    </xf>
    <xf numFmtId="1" fontId="4" fillId="3" borderId="1" xfId="0" applyNumberFormat="1" applyFont="1" applyFill="1" applyBorder="1" applyAlignment="1">
      <alignment horizontal="right" vertical="top" wrapText="1"/>
    </xf>
    <xf numFmtId="0" fontId="5" fillId="3" borderId="1" xfId="0" applyNumberFormat="1" applyFont="1" applyFill="1" applyBorder="1" applyAlignment="1">
      <alignment horizontal="right" vertical="top" wrapText="1"/>
    </xf>
    <xf numFmtId="0" fontId="4" fillId="3" borderId="1" xfId="0" applyNumberFormat="1" applyFont="1" applyFill="1" applyBorder="1" applyAlignment="1">
      <alignment horizontal="right" vertical="top" wrapText="1"/>
    </xf>
    <xf numFmtId="0" fontId="2" fillId="5" borderId="1" xfId="0" applyNumberFormat="1" applyFont="1" applyFill="1" applyBorder="1" applyAlignment="1">
      <alignment horizontal="left" vertical="top" wrapText="1"/>
    </xf>
    <xf numFmtId="0" fontId="3" fillId="5" borderId="1" xfId="0" applyNumberFormat="1" applyFont="1" applyFill="1" applyBorder="1" applyAlignment="1">
      <alignment horizontal="left" vertical="top" wrapText="1"/>
    </xf>
    <xf numFmtId="0" fontId="5" fillId="5" borderId="1" xfId="0" applyNumberFormat="1" applyFont="1" applyFill="1" applyBorder="1" applyAlignment="1">
      <alignment horizontal="right" vertical="top" wrapText="1"/>
    </xf>
    <xf numFmtId="0" fontId="4" fillId="5" borderId="1" xfId="0" applyNumberFormat="1" applyFont="1" applyFill="1" applyBorder="1" applyAlignment="1">
      <alignment horizontal="right" vertical="top" wrapText="1"/>
    </xf>
    <xf numFmtId="0" fontId="1" fillId="3" borderId="1" xfId="0" applyNumberFormat="1" applyFont="1" applyFill="1" applyBorder="1" applyAlignment="1">
      <alignment vertical="top" wrapText="1"/>
    </xf>
    <xf numFmtId="3" fontId="4" fillId="3" borderId="1" xfId="0" applyNumberFormat="1" applyFont="1" applyFill="1" applyBorder="1" applyAlignment="1">
      <alignment horizontal="right" vertical="top" wrapText="1"/>
    </xf>
    <xf numFmtId="0" fontId="2" fillId="5" borderId="1" xfId="0" applyNumberFormat="1" applyFont="1" applyFill="1" applyBorder="1" applyAlignment="1">
      <alignment horizontal="right" vertical="top" wrapText="1"/>
    </xf>
    <xf numFmtId="1" fontId="2" fillId="5" borderId="1" xfId="0" applyNumberFormat="1" applyFont="1" applyFill="1" applyBorder="1" applyAlignment="1">
      <alignment horizontal="right" vertical="top" wrapText="1"/>
    </xf>
    <xf numFmtId="0" fontId="3" fillId="5" borderId="1" xfId="0" applyNumberFormat="1" applyFont="1" applyFill="1" applyBorder="1" applyAlignment="1">
      <alignment horizontal="right" vertical="top" wrapText="1"/>
    </xf>
    <xf numFmtId="59" fontId="5" fillId="3" borderId="1" xfId="0" applyNumberFormat="1" applyFont="1" applyFill="1" applyBorder="1" applyAlignment="1">
      <alignment horizontal="right" vertical="top" wrapText="1"/>
    </xf>
    <xf numFmtId="60" fontId="5" fillId="3" borderId="1" xfId="0" applyNumberFormat="1" applyFont="1" applyFill="1" applyBorder="1" applyAlignment="1">
      <alignment horizontal="right" vertical="top" wrapText="1"/>
    </xf>
    <xf numFmtId="2" fontId="5" fillId="3" borderId="1" xfId="0" applyNumberFormat="1" applyFont="1" applyFill="1" applyBorder="1" applyAlignment="1">
      <alignment horizontal="right" vertical="top" wrapText="1"/>
    </xf>
    <xf numFmtId="0" fontId="3" fillId="5" borderId="1" xfId="0" applyNumberFormat="1" applyFont="1" applyFill="1" applyBorder="1" applyAlignment="1">
      <alignment horizontal="left" vertical="top"/>
    </xf>
    <xf numFmtId="1" fontId="5" fillId="3" borderId="1" xfId="0" applyNumberFormat="1" applyFont="1" applyFill="1" applyBorder="1" applyAlignment="1">
      <alignment horizontal="right" vertical="top" wrapText="1"/>
    </xf>
    <xf numFmtId="0" fontId="1" fillId="0" borderId="0" xfId="0" applyNumberFormat="1" applyFont="1" applyAlignment="1">
      <alignment vertical="top"/>
    </xf>
    <xf numFmtId="0" fontId="6" fillId="2" borderId="1" xfId="0" applyNumberFormat="1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vertical="top"/>
    </xf>
    <xf numFmtId="0" fontId="6" fillId="2" borderId="1" xfId="0" applyNumberFormat="1" applyFont="1" applyFill="1" applyBorder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left" vertical="top"/>
    </xf>
    <xf numFmtId="0" fontId="9" fillId="3" borderId="1" xfId="0" applyNumberFormat="1" applyFont="1" applyFill="1" applyBorder="1" applyAlignment="1">
      <alignment horizontal="left" vertical="top"/>
    </xf>
    <xf numFmtId="0" fontId="6" fillId="2" borderId="2" xfId="0" applyNumberFormat="1" applyFont="1" applyFill="1" applyBorder="1" applyAlignment="1">
      <alignment horizontal="left" vertical="top" wrapText="1"/>
    </xf>
    <xf numFmtId="0" fontId="1" fillId="3" borderId="2" xfId="0" applyNumberFormat="1" applyFont="1" applyFill="1" applyBorder="1" applyAlignment="1">
      <alignment vertical="top"/>
    </xf>
    <xf numFmtId="0" fontId="6" fillId="2" borderId="3" xfId="0" applyNumberFormat="1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F6C7D9"/>
      <rgbColor rgb="00F6C7D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6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4.296875" style="1" customWidth="1"/>
    <col min="2" max="2" width="37.19921875" style="1" customWidth="1"/>
    <col min="3" max="3" width="6.19921875" style="1" customWidth="1"/>
    <col min="4" max="4" width="6" style="1" customWidth="1"/>
    <col min="5" max="5" width="9.69921875" style="1" customWidth="1"/>
    <col min="6" max="6" width="6.8984375" style="1" customWidth="1"/>
    <col min="7" max="7" width="4.8984375" style="1" customWidth="1"/>
    <col min="8" max="256" width="10.296875" style="1" customWidth="1"/>
  </cols>
  <sheetData>
    <row r="1" ht="30.75" customHeight="1"/>
    <row r="2" spans="1:7" ht="18">
      <c r="A2" s="2"/>
      <c r="B2" s="3" t="s">
        <v>0</v>
      </c>
      <c r="C2" s="4">
        <v>2008</v>
      </c>
      <c r="D2" s="4">
        <v>2009</v>
      </c>
      <c r="E2" s="4">
        <v>2010</v>
      </c>
      <c r="F2" s="4" t="s">
        <v>1</v>
      </c>
      <c r="G2" s="5" t="s">
        <v>2</v>
      </c>
    </row>
    <row r="3" spans="1:7" ht="18">
      <c r="A3" s="6"/>
      <c r="B3" s="6" t="s">
        <v>3</v>
      </c>
      <c r="C3" s="7">
        <f>SUM(C4:C7)</f>
        <v>692</v>
      </c>
      <c r="D3" s="7">
        <f>SUM(D4:D7)</f>
        <v>584.9</v>
      </c>
      <c r="E3" s="8" t="s">
        <v>4</v>
      </c>
      <c r="F3" s="7">
        <f>SUM(F4:F8)</f>
        <v>769</v>
      </c>
      <c r="G3" s="7">
        <f>SUM(G4:G8)</f>
        <v>705</v>
      </c>
    </row>
    <row r="4" spans="1:7" ht="18">
      <c r="A4" s="2"/>
      <c r="B4" s="9" t="s">
        <v>5</v>
      </c>
      <c r="C4" s="10">
        <v>378</v>
      </c>
      <c r="D4" s="10">
        <v>266.7</v>
      </c>
      <c r="E4" s="11"/>
      <c r="F4" s="12">
        <f>F15</f>
        <v>226</v>
      </c>
      <c r="G4" s="12">
        <f>G15</f>
        <v>242</v>
      </c>
    </row>
    <row r="5" spans="1:7" ht="18">
      <c r="A5" s="2"/>
      <c r="B5" s="9" t="s">
        <v>6</v>
      </c>
      <c r="C5" s="10">
        <v>217</v>
      </c>
      <c r="D5" s="10">
        <v>217</v>
      </c>
      <c r="E5" s="11"/>
      <c r="F5" s="12">
        <f>F18</f>
        <v>222</v>
      </c>
      <c r="G5" s="12">
        <f>G18</f>
        <v>217</v>
      </c>
    </row>
    <row r="6" spans="1:7" ht="18">
      <c r="A6" s="2"/>
      <c r="B6" s="9" t="s">
        <v>7</v>
      </c>
      <c r="C6" s="12"/>
      <c r="D6" s="10">
        <v>5.7</v>
      </c>
      <c r="E6" s="11"/>
      <c r="F6" s="12">
        <f>F21</f>
        <v>108</v>
      </c>
      <c r="G6" s="12">
        <f>G21</f>
        <v>60</v>
      </c>
    </row>
    <row r="7" spans="1:7" ht="18">
      <c r="A7" s="2"/>
      <c r="B7" s="9" t="s">
        <v>8</v>
      </c>
      <c r="C7" s="10">
        <v>97</v>
      </c>
      <c r="D7" s="10">
        <v>95.5</v>
      </c>
      <c r="E7" s="11"/>
      <c r="F7" s="12">
        <f>F23</f>
        <v>50</v>
      </c>
      <c r="G7" s="12">
        <f>G23</f>
        <v>50</v>
      </c>
    </row>
    <row r="8" spans="1:7" ht="18">
      <c r="A8" s="2" t="s">
        <v>9</v>
      </c>
      <c r="B8" s="9" t="s">
        <v>10</v>
      </c>
      <c r="C8" s="11"/>
      <c r="D8" s="11"/>
      <c r="E8" s="11"/>
      <c r="F8" s="12">
        <f>F22</f>
        <v>163</v>
      </c>
      <c r="G8" s="12">
        <f>G22</f>
        <v>136</v>
      </c>
    </row>
    <row r="9" spans="1:7" ht="18">
      <c r="A9" s="13"/>
      <c r="B9" s="14" t="s">
        <v>11</v>
      </c>
      <c r="C9" s="15"/>
      <c r="D9" s="15"/>
      <c r="E9" s="15"/>
      <c r="F9" s="16"/>
      <c r="G9" s="16"/>
    </row>
    <row r="10" spans="1:7" ht="18">
      <c r="A10" s="2"/>
      <c r="B10" s="9" t="s">
        <v>12</v>
      </c>
      <c r="C10" s="11"/>
      <c r="D10" s="11"/>
      <c r="E10" s="11"/>
      <c r="F10" s="12">
        <v>25</v>
      </c>
      <c r="G10" s="12">
        <v>25</v>
      </c>
    </row>
    <row r="11" spans="1:7" ht="18">
      <c r="A11" s="2"/>
      <c r="B11" s="9" t="s">
        <v>13</v>
      </c>
      <c r="C11" s="11"/>
      <c r="D11" s="11"/>
      <c r="E11" s="12"/>
      <c r="F11" s="12">
        <v>27</v>
      </c>
      <c r="G11" s="12">
        <v>27</v>
      </c>
    </row>
    <row r="12" spans="1:7" ht="18">
      <c r="A12" s="2"/>
      <c r="B12" s="9" t="s">
        <v>14</v>
      </c>
      <c r="C12" s="11"/>
      <c r="D12" s="11"/>
      <c r="E12" s="11"/>
      <c r="F12" s="12">
        <v>87</v>
      </c>
      <c r="G12" s="12">
        <v>87</v>
      </c>
    </row>
    <row r="13" spans="1:7" ht="18">
      <c r="A13" s="2"/>
      <c r="B13" s="9" t="s">
        <v>15</v>
      </c>
      <c r="C13" s="11"/>
      <c r="D13" s="11"/>
      <c r="E13" s="11"/>
      <c r="F13" s="12">
        <v>87</v>
      </c>
      <c r="G13" s="12">
        <v>87</v>
      </c>
    </row>
    <row r="14" spans="1:7" ht="18">
      <c r="A14" s="2"/>
      <c r="B14" s="9" t="s">
        <v>16</v>
      </c>
      <c r="C14" s="11"/>
      <c r="D14" s="11"/>
      <c r="E14" s="11"/>
      <c r="F14" s="12">
        <v>0</v>
      </c>
      <c r="G14" s="12">
        <v>16</v>
      </c>
    </row>
    <row r="15" spans="1:7" ht="18">
      <c r="A15" s="2"/>
      <c r="B15" s="3" t="s">
        <v>17</v>
      </c>
      <c r="C15" s="5"/>
      <c r="D15" s="5"/>
      <c r="E15" s="5"/>
      <c r="F15" s="4">
        <f>SUM(F10:F14)</f>
        <v>226</v>
      </c>
      <c r="G15" s="4">
        <f>SUM(G10:G14)</f>
        <v>242</v>
      </c>
    </row>
    <row r="16" spans="1:7" ht="18">
      <c r="A16" s="2"/>
      <c r="B16" s="9" t="s">
        <v>18</v>
      </c>
      <c r="C16" s="11"/>
      <c r="D16" s="11"/>
      <c r="E16" s="11"/>
      <c r="F16" s="12">
        <v>55</v>
      </c>
      <c r="G16" s="12">
        <v>55</v>
      </c>
    </row>
    <row r="17" spans="1:7" ht="18">
      <c r="A17" s="2"/>
      <c r="B17" s="9" t="s">
        <v>19</v>
      </c>
      <c r="C17" s="11"/>
      <c r="D17" s="11"/>
      <c r="E17" s="11"/>
      <c r="F17" s="12">
        <v>167</v>
      </c>
      <c r="G17" s="12">
        <v>162</v>
      </c>
    </row>
    <row r="18" spans="1:7" ht="18">
      <c r="A18" s="2"/>
      <c r="B18" s="3" t="s">
        <v>6</v>
      </c>
      <c r="C18" s="5"/>
      <c r="D18" s="5"/>
      <c r="E18" s="5"/>
      <c r="F18" s="5">
        <f>SUM(F16:F17)</f>
        <v>222</v>
      </c>
      <c r="G18" s="5">
        <f>SUM(G16:G17)</f>
        <v>217</v>
      </c>
    </row>
    <row r="19" spans="1:7" ht="18">
      <c r="A19" s="2"/>
      <c r="B19" s="9" t="s">
        <v>20</v>
      </c>
      <c r="C19" s="11"/>
      <c r="D19" s="11"/>
      <c r="E19" s="11"/>
      <c r="F19" s="11">
        <v>8</v>
      </c>
      <c r="G19" s="11">
        <v>8</v>
      </c>
    </row>
    <row r="20" spans="1:7" ht="18">
      <c r="A20" s="2"/>
      <c r="B20" s="9" t="s">
        <v>21</v>
      </c>
      <c r="C20" s="17"/>
      <c r="D20" s="11"/>
      <c r="E20" s="11"/>
      <c r="F20" s="12">
        <v>100</v>
      </c>
      <c r="G20" s="11">
        <v>52</v>
      </c>
    </row>
    <row r="21" spans="1:7" ht="18">
      <c r="A21" s="2"/>
      <c r="B21" s="3" t="s">
        <v>22</v>
      </c>
      <c r="C21" s="17"/>
      <c r="D21" s="11"/>
      <c r="E21" s="11"/>
      <c r="F21" s="5">
        <f>SUM(F19:F20)</f>
        <v>108</v>
      </c>
      <c r="G21" s="5">
        <f>SUM(G19:G20)</f>
        <v>60</v>
      </c>
    </row>
    <row r="22" spans="1:7" ht="33.75">
      <c r="A22" s="2"/>
      <c r="B22" s="9" t="s">
        <v>23</v>
      </c>
      <c r="C22" s="17"/>
      <c r="D22" s="11"/>
      <c r="E22" s="11"/>
      <c r="F22" s="12">
        <v>163</v>
      </c>
      <c r="G22" s="11">
        <f>816/6</f>
        <v>136</v>
      </c>
    </row>
    <row r="23" spans="1:7" ht="18">
      <c r="A23" s="2"/>
      <c r="B23" s="9" t="s">
        <v>8</v>
      </c>
      <c r="C23" s="11"/>
      <c r="D23" s="11"/>
      <c r="E23" s="11"/>
      <c r="F23" s="12">
        <v>50</v>
      </c>
      <c r="G23" s="12">
        <v>50</v>
      </c>
    </row>
    <row r="24" spans="1:7" ht="18">
      <c r="A24" s="6"/>
      <c r="B24" s="6" t="s">
        <v>24</v>
      </c>
      <c r="C24" s="8">
        <v>-1271</v>
      </c>
      <c r="D24" s="8">
        <v>-935</v>
      </c>
      <c r="E24" s="8"/>
      <c r="F24" s="8">
        <v>-500</v>
      </c>
      <c r="G24" s="8">
        <v>-600</v>
      </c>
    </row>
    <row r="25" spans="1:7" ht="33.75">
      <c r="A25" s="2"/>
      <c r="B25" s="9" t="s">
        <v>25</v>
      </c>
      <c r="C25" s="12">
        <v>-144</v>
      </c>
      <c r="D25" s="12">
        <v>-149</v>
      </c>
      <c r="E25" s="11"/>
      <c r="F25" s="12">
        <v>-170</v>
      </c>
      <c r="G25" s="12">
        <v>-175</v>
      </c>
    </row>
    <row r="26" spans="1:7" ht="18">
      <c r="A26" s="2"/>
      <c r="B26" s="9" t="s">
        <v>26</v>
      </c>
      <c r="C26" s="12">
        <f>SUM(C24:C25)</f>
        <v>-1415</v>
      </c>
      <c r="D26" s="12">
        <f>SUM(D24:D25)</f>
        <v>-1084</v>
      </c>
      <c r="E26" s="12" t="s">
        <v>27</v>
      </c>
      <c r="F26" s="12">
        <f>SUM(F24:F25)</f>
        <v>-670</v>
      </c>
      <c r="G26" s="12">
        <f>SUM(G24:G25)</f>
        <v>-775</v>
      </c>
    </row>
    <row r="27" spans="1:7" ht="18">
      <c r="A27" s="6"/>
      <c r="B27" s="6" t="s">
        <v>28</v>
      </c>
      <c r="C27" s="8">
        <f>C3+C26</f>
        <v>-723</v>
      </c>
      <c r="D27" s="8">
        <f>D3+D26</f>
        <v>-499.1</v>
      </c>
      <c r="E27" s="8" t="s">
        <v>29</v>
      </c>
      <c r="F27" s="8">
        <f>F3+F26</f>
        <v>99</v>
      </c>
      <c r="G27" s="8">
        <f>G3+G26</f>
        <v>-70</v>
      </c>
    </row>
    <row r="28" spans="1:7" ht="18">
      <c r="A28" s="2"/>
      <c r="B28" s="9" t="s">
        <v>30</v>
      </c>
      <c r="C28" s="12">
        <v>-94</v>
      </c>
      <c r="D28" s="12">
        <v>156</v>
      </c>
      <c r="E28" s="11"/>
      <c r="F28" s="12">
        <v>50</v>
      </c>
      <c r="G28" s="12">
        <v>75</v>
      </c>
    </row>
    <row r="29" spans="1:7" ht="18">
      <c r="A29" s="2"/>
      <c r="B29" s="9" t="s">
        <v>31</v>
      </c>
      <c r="C29" s="12">
        <v>-0.6</v>
      </c>
      <c r="D29" s="12">
        <v>-5.9</v>
      </c>
      <c r="E29" s="11"/>
      <c r="F29" s="12"/>
      <c r="G29" s="18">
        <f>-5.9*1.4</f>
        <v>-8.26</v>
      </c>
    </row>
    <row r="30" spans="1:7" ht="18">
      <c r="A30" s="13"/>
      <c r="B30" s="14" t="s">
        <v>32</v>
      </c>
      <c r="C30" s="19">
        <f>SUM(C27:C29)</f>
        <v>-817.6</v>
      </c>
      <c r="D30" s="19">
        <f>SUM(D27:D29)</f>
        <v>-349</v>
      </c>
      <c r="E30" s="19"/>
      <c r="F30" s="19">
        <f>SUM(F27:F29)</f>
        <v>149</v>
      </c>
      <c r="G30" s="20">
        <f>SUM(G27:G29)</f>
        <v>-3.26</v>
      </c>
    </row>
    <row r="31" spans="1:7" ht="18">
      <c r="A31" s="2"/>
      <c r="B31" s="9" t="s">
        <v>33</v>
      </c>
      <c r="C31" s="11"/>
      <c r="D31" s="11"/>
      <c r="E31" s="12">
        <v>-50</v>
      </c>
      <c r="F31" s="12">
        <v>-50</v>
      </c>
      <c r="G31" s="12">
        <v>-50</v>
      </c>
    </row>
    <row r="32" spans="1:7" ht="18">
      <c r="A32" s="2"/>
      <c r="B32" s="3" t="s">
        <v>34</v>
      </c>
      <c r="C32" s="11"/>
      <c r="D32" s="11"/>
      <c r="E32" s="11"/>
      <c r="F32" s="12">
        <f>F30</f>
        <v>149</v>
      </c>
      <c r="G32" s="12">
        <f>G30</f>
        <v>-3.26</v>
      </c>
    </row>
    <row r="33" spans="1:7" ht="18">
      <c r="A33" s="2"/>
      <c r="B33" s="9" t="s">
        <v>35</v>
      </c>
      <c r="C33" s="11"/>
      <c r="D33" s="11"/>
      <c r="E33" s="11"/>
      <c r="F33" s="12">
        <v>-50</v>
      </c>
      <c r="G33" s="12">
        <v>-50</v>
      </c>
    </row>
    <row r="34" spans="1:7" ht="18">
      <c r="A34" s="2"/>
      <c r="B34" s="9" t="s">
        <v>36</v>
      </c>
      <c r="C34" s="11"/>
      <c r="D34" s="11"/>
      <c r="E34" s="11"/>
      <c r="F34" s="12">
        <v>-222</v>
      </c>
      <c r="G34" s="12">
        <v>-217</v>
      </c>
    </row>
    <row r="35" spans="1:7" ht="18">
      <c r="A35" s="2"/>
      <c r="B35" s="9" t="s">
        <v>37</v>
      </c>
      <c r="C35" s="11"/>
      <c r="D35" s="11"/>
      <c r="E35" s="11"/>
      <c r="F35" s="12">
        <v>750</v>
      </c>
      <c r="G35" s="12">
        <v>850</v>
      </c>
    </row>
    <row r="36" spans="1:7" ht="18">
      <c r="A36" s="2"/>
      <c r="B36" s="9" t="s">
        <v>38</v>
      </c>
      <c r="C36" s="11"/>
      <c r="D36" s="11"/>
      <c r="E36" s="11"/>
      <c r="F36" s="12">
        <v>815</v>
      </c>
      <c r="G36" s="12">
        <v>815</v>
      </c>
    </row>
    <row r="37" spans="1:7" ht="18">
      <c r="A37" s="13"/>
      <c r="B37" s="14" t="s">
        <v>39</v>
      </c>
      <c r="C37" s="15"/>
      <c r="D37" s="15"/>
      <c r="E37" s="21">
        <v>1281</v>
      </c>
      <c r="F37" s="19">
        <f>SUM(F31:F36)+$E$37</f>
        <v>2673</v>
      </c>
      <c r="G37" s="20">
        <f>SUM(G31:G36)+$E$37</f>
        <v>2625.74</v>
      </c>
    </row>
    <row r="38" spans="1:7" ht="18">
      <c r="A38" s="2"/>
      <c r="B38" s="3" t="s">
        <v>40</v>
      </c>
      <c r="C38" s="11"/>
      <c r="D38" s="11"/>
      <c r="E38" s="22">
        <f>E30/45</f>
        <v>0</v>
      </c>
      <c r="F38" s="23">
        <f>F30/45</f>
        <v>3.311111111111111</v>
      </c>
      <c r="G38" s="24">
        <f>G30/45</f>
        <v>-0.07244444444444444</v>
      </c>
    </row>
    <row r="39" spans="1:7" ht="18">
      <c r="A39" s="14"/>
      <c r="B39" s="25" t="s">
        <v>41</v>
      </c>
      <c r="C39" s="25"/>
      <c r="D39" s="25"/>
      <c r="E39" s="25"/>
      <c r="F39" s="25"/>
      <c r="G39" s="25"/>
    </row>
    <row r="40" spans="1:7" ht="18">
      <c r="A40" s="2"/>
      <c r="B40" s="3" t="s">
        <v>42</v>
      </c>
      <c r="C40" s="11"/>
      <c r="D40" s="11"/>
      <c r="E40" s="26">
        <f>E37/45</f>
        <v>28.466666666666665</v>
      </c>
      <c r="F40" s="26">
        <f>F37/45</f>
        <v>59.4</v>
      </c>
      <c r="G40" s="26">
        <f>G37/45</f>
        <v>58.349777777777774</v>
      </c>
    </row>
    <row r="41" spans="1:7" ht="18">
      <c r="A41" s="2"/>
      <c r="B41" s="3" t="s">
        <v>43</v>
      </c>
      <c r="C41" s="11"/>
      <c r="D41" s="11"/>
      <c r="E41" s="11"/>
      <c r="F41" s="11"/>
      <c r="G41" s="11">
        <v>85</v>
      </c>
    </row>
    <row r="42" spans="1:7" ht="18">
      <c r="A42" s="2"/>
      <c r="B42" s="3" t="s">
        <v>44</v>
      </c>
      <c r="C42" s="11"/>
      <c r="D42" s="11"/>
      <c r="E42" s="11"/>
      <c r="F42" s="11"/>
      <c r="G42" s="11">
        <v>10</v>
      </c>
    </row>
    <row r="43" spans="1:7" ht="18">
      <c r="A43" s="2"/>
      <c r="B43" s="3" t="s">
        <v>45</v>
      </c>
      <c r="C43" s="11"/>
      <c r="D43" s="11"/>
      <c r="E43" s="11"/>
      <c r="F43" s="11"/>
      <c r="G43" s="11">
        <v>5</v>
      </c>
    </row>
    <row r="44" spans="1:7" ht="18">
      <c r="A44" s="2"/>
      <c r="B44" s="3" t="s">
        <v>46</v>
      </c>
      <c r="C44" s="11"/>
      <c r="D44" s="11"/>
      <c r="E44" s="11"/>
      <c r="F44" s="11"/>
      <c r="G44" s="11">
        <v>10</v>
      </c>
    </row>
    <row r="45" spans="1:7" ht="18">
      <c r="A45" s="2"/>
      <c r="B45" s="3" t="s">
        <v>47</v>
      </c>
      <c r="C45" s="11"/>
      <c r="D45" s="11"/>
      <c r="E45" s="11"/>
      <c r="F45" s="11"/>
      <c r="G45" s="11">
        <v>5</v>
      </c>
    </row>
    <row r="46" spans="1:7" ht="18">
      <c r="A46" s="2"/>
      <c r="B46" s="3" t="s">
        <v>48</v>
      </c>
      <c r="C46" s="11"/>
      <c r="D46" s="11"/>
      <c r="E46" s="11"/>
      <c r="F46" s="11"/>
      <c r="G46" s="5">
        <f>SUM(G40:G45)</f>
        <v>173.34977777777777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56" width="10.296875" style="27" customWidth="1"/>
  </cols>
  <sheetData>
    <row r="1" spans="1:6" ht="14.25">
      <c r="A1" s="28" t="s">
        <v>49</v>
      </c>
      <c r="B1" s="28"/>
      <c r="C1" s="28"/>
      <c r="D1" s="28"/>
      <c r="E1" s="28"/>
      <c r="F1" s="28"/>
    </row>
    <row r="2" spans="1:6" ht="15.75">
      <c r="A2" s="30"/>
      <c r="B2" s="31" t="s">
        <v>50</v>
      </c>
      <c r="C2" s="29"/>
      <c r="D2" s="29"/>
      <c r="E2" s="29"/>
      <c r="F2" s="29"/>
    </row>
    <row r="3" spans="1:6" ht="15.75">
      <c r="A3" s="30"/>
      <c r="B3" s="32" t="s">
        <v>51</v>
      </c>
      <c r="C3" s="29"/>
      <c r="D3" s="29"/>
      <c r="E3" s="29"/>
      <c r="F3" s="29"/>
    </row>
    <row r="4" spans="1:6" ht="15.75">
      <c r="A4" s="30"/>
      <c r="B4" s="32" t="s">
        <v>52</v>
      </c>
      <c r="C4" s="29"/>
      <c r="D4" s="29"/>
      <c r="E4" s="29"/>
      <c r="F4" s="29"/>
    </row>
    <row r="5" spans="1:6" ht="15.75">
      <c r="A5" s="30"/>
      <c r="B5" s="32" t="s">
        <v>53</v>
      </c>
      <c r="C5" s="29"/>
      <c r="D5" s="29"/>
      <c r="E5" s="29"/>
      <c r="F5" s="29"/>
    </row>
    <row r="6" spans="1:6" ht="15.75">
      <c r="A6" s="30"/>
      <c r="B6" s="32" t="s">
        <v>54</v>
      </c>
      <c r="C6" s="29"/>
      <c r="D6" s="29"/>
      <c r="E6" s="29"/>
      <c r="F6" s="29"/>
    </row>
    <row r="7" spans="1:6" ht="15.75">
      <c r="A7" s="30"/>
      <c r="B7" s="32" t="s">
        <v>55</v>
      </c>
      <c r="C7" s="29"/>
      <c r="D7" s="29"/>
      <c r="E7" s="29"/>
      <c r="F7" s="29"/>
    </row>
    <row r="8" spans="1:6" ht="15.75">
      <c r="A8" s="30"/>
      <c r="B8" s="32" t="s">
        <v>56</v>
      </c>
      <c r="C8" s="29"/>
      <c r="D8" s="29"/>
      <c r="E8" s="29"/>
      <c r="F8" s="29"/>
    </row>
    <row r="9" spans="1:6" ht="15.75">
      <c r="A9" s="30"/>
      <c r="B9" s="32" t="s">
        <v>57</v>
      </c>
      <c r="C9" s="29"/>
      <c r="D9" s="29"/>
      <c r="E9" s="29"/>
      <c r="F9" s="29"/>
    </row>
    <row r="10" spans="1:6" ht="15.75">
      <c r="A10" s="30"/>
      <c r="B10" s="32" t="s">
        <v>58</v>
      </c>
      <c r="C10" s="29"/>
      <c r="D10" s="29"/>
      <c r="E10" s="29"/>
      <c r="F10" s="29"/>
    </row>
    <row r="11" spans="1:6" ht="15.75">
      <c r="A11" s="30"/>
      <c r="B11" s="32" t="s">
        <v>59</v>
      </c>
      <c r="C11" s="29"/>
      <c r="D11" s="29"/>
      <c r="E11" s="29"/>
      <c r="F11" s="29"/>
    </row>
    <row r="12" spans="1:6" ht="15.75">
      <c r="A12" s="30"/>
      <c r="B12" s="32" t="s">
        <v>60</v>
      </c>
      <c r="C12" s="29"/>
      <c r="D12" s="29"/>
      <c r="E12" s="29"/>
      <c r="F12" s="29"/>
    </row>
    <row r="13" spans="1:6" ht="15.75">
      <c r="A13" s="30"/>
      <c r="B13" s="31" t="s">
        <v>61</v>
      </c>
      <c r="C13" s="29"/>
      <c r="D13" s="29"/>
      <c r="E13" s="29"/>
      <c r="F13" s="29"/>
    </row>
    <row r="14" spans="1:6" ht="14.25">
      <c r="A14" s="30"/>
      <c r="B14" s="29"/>
      <c r="C14" s="29"/>
      <c r="D14" s="29"/>
      <c r="E14" s="29"/>
      <c r="F14" s="29"/>
    </row>
    <row r="15" spans="1:6" ht="15">
      <c r="A15" s="33"/>
      <c r="B15" s="34"/>
      <c r="C15" s="34"/>
      <c r="D15" s="34"/>
      <c r="E15" s="34"/>
      <c r="F15" s="34"/>
    </row>
    <row r="16" spans="1:6" ht="15">
      <c r="A16" s="35"/>
      <c r="B16" s="35"/>
      <c r="C16" s="35"/>
      <c r="D16" s="35"/>
      <c r="E16" s="35"/>
      <c r="F16" s="35"/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