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S?ren Olsen</author>
  </authors>
  <commentList>
    <comment ref="F38" authorId="0">
      <text>
        <r>
          <rPr>
            <sz val="8"/>
            <rFont val="Tahoma"/>
            <family val="0"/>
          </rPr>
          <t>Solsen
http://clinicaltrials.gov/ct2/show/NCT01014208?term=arzerra&amp;rank=9</t>
        </r>
      </text>
    </comment>
    <comment ref="F37" authorId="0">
      <text>
        <r>
          <rPr>
            <b/>
            <sz val="8"/>
            <rFont val="Tahoma"/>
            <family val="0"/>
          </rPr>
          <t>Solsen</t>
        </r>
        <r>
          <rPr>
            <sz val="8"/>
            <rFont val="Tahoma"/>
            <family val="0"/>
          </rPr>
          <t xml:space="preserve">
http://clinicaltrials.gov/ct2/show/NCT01077518?term=arzerra&amp;rank=10</t>
        </r>
      </text>
    </comment>
  </commentList>
</comments>
</file>

<file path=xl/sharedStrings.xml><?xml version="1.0" encoding="utf-8"?>
<sst xmlns="http://schemas.openxmlformats.org/spreadsheetml/2006/main" count="95" uniqueCount="88">
  <si>
    <t>Guidace</t>
  </si>
  <si>
    <t>350-450</t>
  </si>
  <si>
    <t>"Operating spending"</t>
  </si>
  <si>
    <t>-950-1050</t>
  </si>
  <si>
    <t>"Discontinued operations"</t>
  </si>
  <si>
    <t>-50</t>
  </si>
  <si>
    <t>-550-650</t>
  </si>
  <si>
    <t>1)</t>
  </si>
  <si>
    <t>2)</t>
  </si>
  <si>
    <t>Milestones 2010:</t>
  </si>
  <si>
    <t>19. april EU approval</t>
  </si>
  <si>
    <t>4. februar TenX, $4,5 mln</t>
  </si>
  <si>
    <t>28. april Royalty</t>
  </si>
  <si>
    <t>-------------</t>
  </si>
  <si>
    <t>Skøn royalty rest 2010</t>
  </si>
  <si>
    <t>Rest periodisering fra opr aftale</t>
  </si>
  <si>
    <t>Nettoresultat af fortsættende virksomhed</t>
  </si>
  <si>
    <t>Likviditet - res overført</t>
  </si>
  <si>
    <t>Likviditet ultimo</t>
  </si>
  <si>
    <t>EPS v 45 mio aktier</t>
  </si>
  <si>
    <t>DKK</t>
  </si>
  <si>
    <t>Forsknings- og udviklingsomkostninger (R&amp;D)</t>
  </si>
  <si>
    <t>Administrationsomkostninger (Adminstration)</t>
  </si>
  <si>
    <t>Driftsresultat (Operating Profit)</t>
  </si>
  <si>
    <t>Res. Ej fortsættende virksomhed (ex discontinued)</t>
  </si>
  <si>
    <t>Salg fabrik (Factory)</t>
  </si>
  <si>
    <t>GSK's nye aftale (New deal)</t>
  </si>
  <si>
    <t>Forventet 6 års periodisering -</t>
  </si>
  <si>
    <t>på ny aftale… 815/6</t>
  </si>
  <si>
    <t>I alt</t>
  </si>
  <si>
    <t>3)</t>
  </si>
  <si>
    <t>Antaget at forskning i nye projekter og Zalu i 2009 udgjorde 400 mio så</t>
  </si>
  <si>
    <t>udgjorde Arzerra 535 mio DKK. Fra 2010 er der loft på disse udgifter med</t>
  </si>
  <si>
    <t>I 2009 afholdtes 149 mio - af de i alt 300 nedlagte stillinger er 10 i adminstrationen</t>
  </si>
  <si>
    <t>Skønsmæssigt 170 mio DKK.</t>
  </si>
  <si>
    <t>Måske en besparelse på 5-7 mio - Lisas fratræden 35 mio.</t>
  </si>
  <si>
    <t>Registrerede milestones til dato</t>
  </si>
  <si>
    <t>26. oktober 2009 US approval</t>
  </si>
  <si>
    <t>19. april 2010 EU approval</t>
  </si>
  <si>
    <t>8 oktober 2008 (no 6) NHL fase 1 Japan</t>
  </si>
  <si>
    <t xml:space="preserve">  Mio DKK</t>
  </si>
  <si>
    <t>21 august (no 5) gode fase 3 i CLL</t>
  </si>
  <si>
    <t>30. juni 2008 fase 2 RRMS</t>
  </si>
  <si>
    <t>21 januar 2008 (no 3) fase 3 leddegigt</t>
  </si>
  <si>
    <t>21 januar 2008 (no 2) fase 2 DLBCL</t>
  </si>
  <si>
    <t>Juni 2007 Fase 3 leddegigt (resultater)</t>
  </si>
  <si>
    <t>26. februar 2009 accept af ansøgning EMEA</t>
  </si>
  <si>
    <t>Til dato………</t>
  </si>
  <si>
    <r>
      <t xml:space="preserve">154 mio DKK + nye projekter og Zalu - skønsmæssigt 300 mio DKK </t>
    </r>
    <r>
      <rPr>
        <i/>
        <sz val="10"/>
        <rFont val="Arial"/>
        <family val="2"/>
      </rPr>
      <t>(højt)</t>
    </r>
  </si>
  <si>
    <t>Nettoomsætning (Revenue)</t>
  </si>
  <si>
    <t>Andre forsøgsmilestones - anslået</t>
  </si>
  <si>
    <t>Finansielle poster (Financial)</t>
  </si>
  <si>
    <t>( mln DKK)</t>
  </si>
  <si>
    <t>Genmabs genfødsel (reborn)</t>
  </si>
  <si>
    <t>Periodiserings poster gl aftale (deffered revenue)</t>
  </si>
  <si>
    <t xml:space="preserve">- - - - - - - - - - - - - - - - - - - - - - - - - - - - - - - - - - - - - - - - - </t>
  </si>
  <si>
    <t xml:space="preserve"> "Solsen/PI guidance"</t>
  </si>
  <si>
    <t>Q1 periodisering 217/4</t>
  </si>
  <si>
    <t>Forsøg på vej</t>
  </si>
  <si>
    <t>Fase</t>
  </si>
  <si>
    <t>Cardiac Repolarization (QTc)</t>
  </si>
  <si>
    <t>Antal pts</t>
  </si>
  <si>
    <t>Trial in Patietns With Relapsed/Refractory Chronic Lymphocytic Leukemia (CLL) With a Combination of Bendamustine &amp; Ofatumumab</t>
  </si>
  <si>
    <t>Patients With Previously Untreated Chronic Lymphocytic Leukemia With a Combinaton of Bendamustine and Ofatumumab</t>
  </si>
  <si>
    <t>(ORCHARRD) …. H2H Rituxan</t>
  </si>
  <si>
    <t>Ofatumumab and Bendamustine Combination Therapy Compared With Bendamustine Monotherapy in Indolent B-cell Non-Hodgkin's Lymphoma (NHL) Unresponsive to Rituximab or a Rituximab-Containing Regimen (COMPLEMENT A+B</t>
  </si>
  <si>
    <t>Winkel omtalte dette forsøg i CC - fuld milestone</t>
  </si>
  <si>
    <t>Ofatumumab and Bendamustine for Previously Treated Chronic Lymphocytic Leukemia (CLL)</t>
  </si>
  <si>
    <t>Sponserforsøg</t>
  </si>
  <si>
    <t>Patients With Previously Untreated Chronic Lymphocytic Leukemia or Small Lymphocytic Lymphoma</t>
  </si>
  <si>
    <t>Ofatumumab and Bortezomib for Patients With Low-grade B-cell Non-hodgkin Lymphoma That Relapse After Rituximab</t>
  </si>
  <si>
    <t>Sponsorforsøg</t>
  </si>
  <si>
    <t>Øvrige forsøg der ikke er startet er i RA indikationer der ikke giver milestones.</t>
  </si>
  <si>
    <t>3. april FDA accept af ansøgning</t>
  </si>
  <si>
    <t>Anden indtjening</t>
  </si>
  <si>
    <t>4)</t>
  </si>
  <si>
    <t>Ikke startet på trods af det er annonceret 2009</t>
  </si>
  <si>
    <t>(Oplyst ved Q1)</t>
  </si>
  <si>
    <t>Fase 3 Arzerra/Bendamustine</t>
  </si>
  <si>
    <t>Afskrivninger under R&amp;D og administration (Depreciations)</t>
  </si>
  <si>
    <t>Tilbageført "anden indtjening Q1)</t>
  </si>
  <si>
    <t>Sikkert omk. refusion fra GSK</t>
  </si>
  <si>
    <t>samt lidt usikkerhed =&gt; 500 mio   (Operations spending 1 mia heraf administration 150 mio i oprindelig</t>
  </si>
  <si>
    <t>guidance fra Genmab - 850 i R&amp;D heraf vel 550 på Arzerra ud fra antal forsøg vs andre forsøg)</t>
  </si>
  <si>
    <t>Fase 3 DLBCR (ORCHARRD)</t>
  </si>
  <si>
    <t>link</t>
  </si>
  <si>
    <t>Et par fase 2 forsøg til 14 mio kr pr stk efter 50% cut ….. Skønsmææsig 28 mio</t>
  </si>
  <si>
    <t>De to store forsøg indgår i ovenstående tabel over milestones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</si>
</sst>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16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 quotePrefix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0" fontId="1" fillId="0" borderId="0" xfId="0" applyFont="1" applyAlignment="1" quotePrefix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3" fontId="0" fillId="0" borderId="3" xfId="0" applyNumberForma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8"/>
  <sheetViews>
    <sheetView tabSelected="1" view="pageBreakPreview" zoomScaleSheetLayoutView="100" workbookViewId="0" topLeftCell="A11">
      <selection activeCell="C76" sqref="C76"/>
    </sheetView>
  </sheetViews>
  <sheetFormatPr defaultColWidth="9.140625" defaultRowHeight="12.75"/>
  <cols>
    <col min="1" max="1" width="4.00390625" style="0" customWidth="1"/>
    <col min="2" max="2" width="14.140625" style="0" customWidth="1"/>
    <col min="3" max="3" width="23.8515625" style="0" customWidth="1"/>
    <col min="6" max="6" width="10.00390625" style="0" customWidth="1"/>
    <col min="8" max="8" width="14.00390625" style="0" customWidth="1"/>
  </cols>
  <sheetData>
    <row r="3" ht="20.25">
      <c r="B3" s="10" t="s">
        <v>53</v>
      </c>
    </row>
    <row r="7" spans="4:7" ht="12.75">
      <c r="D7" s="20" t="s">
        <v>52</v>
      </c>
      <c r="E7" s="1"/>
      <c r="F7" s="13" t="s">
        <v>0</v>
      </c>
      <c r="G7" s="1"/>
    </row>
    <row r="8" spans="4:8" ht="12.75">
      <c r="D8" s="14">
        <v>2008</v>
      </c>
      <c r="E8" s="14">
        <v>2009</v>
      </c>
      <c r="F8" s="15">
        <v>2010</v>
      </c>
      <c r="G8" s="16" t="s">
        <v>56</v>
      </c>
      <c r="H8" s="6"/>
    </row>
    <row r="9" spans="1:8" ht="12.75">
      <c r="A9" t="s">
        <v>49</v>
      </c>
      <c r="D9">
        <v>692</v>
      </c>
      <c r="E9">
        <v>586</v>
      </c>
      <c r="F9" s="4" t="s">
        <v>1</v>
      </c>
      <c r="G9" s="21">
        <f>+E44</f>
        <v>798.0833333333334</v>
      </c>
      <c r="H9" s="2" t="s">
        <v>7</v>
      </c>
    </row>
    <row r="10" spans="1:8" ht="12.75">
      <c r="A10" t="s">
        <v>21</v>
      </c>
      <c r="D10">
        <v>-1271</v>
      </c>
      <c r="E10">
        <v>-935</v>
      </c>
      <c r="F10" s="4"/>
      <c r="G10" s="21">
        <v>-500</v>
      </c>
      <c r="H10" t="s">
        <v>8</v>
      </c>
    </row>
    <row r="11" spans="1:8" ht="12.75">
      <c r="A11" t="s">
        <v>22</v>
      </c>
      <c r="D11">
        <v>-144</v>
      </c>
      <c r="E11">
        <v>-149</v>
      </c>
      <c r="F11" s="4"/>
      <c r="G11" s="21">
        <v>-170</v>
      </c>
      <c r="H11" s="2" t="s">
        <v>30</v>
      </c>
    </row>
    <row r="12" spans="1:7" ht="12.75">
      <c r="A12" t="s">
        <v>2</v>
      </c>
      <c r="D12" s="7">
        <f>+D11+D10</f>
        <v>-1415</v>
      </c>
      <c r="E12" s="7">
        <f>+E11+E10</f>
        <v>-1084</v>
      </c>
      <c r="F12" s="8" t="s">
        <v>3</v>
      </c>
      <c r="G12" s="23">
        <f>+G11+G10</f>
        <v>-670</v>
      </c>
    </row>
    <row r="13" spans="1:7" ht="12.75">
      <c r="A13" s="1" t="s">
        <v>23</v>
      </c>
      <c r="B13" s="1"/>
      <c r="C13" s="1"/>
      <c r="D13" s="1">
        <f>SUM(D9:D11)</f>
        <v>-723</v>
      </c>
      <c r="E13" s="1">
        <f>SUM(E9:E11)</f>
        <v>-498</v>
      </c>
      <c r="F13" s="5" t="s">
        <v>6</v>
      </c>
      <c r="G13" s="24">
        <f>+G12+G9</f>
        <v>128.08333333333337</v>
      </c>
    </row>
    <row r="14" spans="1:7" ht="12.75">
      <c r="A14" t="s">
        <v>51</v>
      </c>
      <c r="D14" s="6">
        <v>-94</v>
      </c>
      <c r="E14" s="6">
        <v>156</v>
      </c>
      <c r="F14" s="4"/>
      <c r="G14" s="25">
        <v>50</v>
      </c>
    </row>
    <row r="15" spans="1:7" ht="13.5" thickBot="1">
      <c r="A15" s="1" t="s">
        <v>16</v>
      </c>
      <c r="B15" s="1"/>
      <c r="C15" s="1"/>
      <c r="D15" s="12">
        <f>+D14+D13</f>
        <v>-817</v>
      </c>
      <c r="E15" s="12">
        <f>+E14+E13</f>
        <v>-342</v>
      </c>
      <c r="F15" s="11"/>
      <c r="G15" s="26">
        <f>+G14+G13</f>
        <v>178.08333333333337</v>
      </c>
    </row>
    <row r="16" spans="1:10" ht="12.75">
      <c r="A16" s="3" t="s">
        <v>4</v>
      </c>
      <c r="B16" s="1"/>
      <c r="C16" s="1"/>
      <c r="E16" s="1">
        <v>-663</v>
      </c>
      <c r="F16" s="5" t="s">
        <v>5</v>
      </c>
      <c r="G16" s="24">
        <v>-50</v>
      </c>
      <c r="J16" s="1"/>
    </row>
    <row r="17" spans="1:7" ht="12.75">
      <c r="A17" s="3"/>
      <c r="B17" s="1"/>
      <c r="C17" s="1"/>
      <c r="D17" s="1"/>
      <c r="E17" s="1"/>
      <c r="F17" s="5"/>
      <c r="G17" s="24"/>
    </row>
    <row r="18" spans="1:7" ht="12.75">
      <c r="A18" s="1" t="s">
        <v>17</v>
      </c>
      <c r="G18" s="21">
        <f>+G15</f>
        <v>178.08333333333337</v>
      </c>
    </row>
    <row r="19" spans="1:7" ht="12.75">
      <c r="A19" t="s">
        <v>24</v>
      </c>
      <c r="G19" s="21">
        <v>-50</v>
      </c>
    </row>
    <row r="20" spans="1:7" ht="12.75">
      <c r="A20" t="s">
        <v>54</v>
      </c>
      <c r="G20" s="21">
        <v>-217</v>
      </c>
    </row>
    <row r="21" spans="1:7" ht="12.75">
      <c r="A21" t="s">
        <v>79</v>
      </c>
      <c r="G21" s="21">
        <v>20</v>
      </c>
    </row>
    <row r="22" spans="1:7" ht="12.75">
      <c r="A22" t="s">
        <v>25</v>
      </c>
      <c r="G22" s="21">
        <v>750</v>
      </c>
    </row>
    <row r="23" spans="1:7" ht="12.75">
      <c r="A23" t="s">
        <v>26</v>
      </c>
      <c r="G23" s="21">
        <v>815</v>
      </c>
    </row>
    <row r="24" spans="1:7" ht="13.5" thickBot="1">
      <c r="A24" s="1" t="s">
        <v>18</v>
      </c>
      <c r="B24" s="1"/>
      <c r="C24" s="1"/>
      <c r="D24" s="1"/>
      <c r="E24" s="12">
        <v>1281</v>
      </c>
      <c r="G24" s="26">
        <f>SUM(G18:G23)+E24</f>
        <v>2777.0833333333335</v>
      </c>
    </row>
    <row r="26" spans="2:8" ht="12.75">
      <c r="B26" s="18" t="s">
        <v>19</v>
      </c>
      <c r="C26" s="18"/>
      <c r="D26" s="19">
        <f>+D15/45</f>
        <v>-18.155555555555555</v>
      </c>
      <c r="E26" s="19">
        <f>+E15/45</f>
        <v>-7.6</v>
      </c>
      <c r="F26" s="18"/>
      <c r="G26" s="19">
        <f>+G15/45</f>
        <v>3.957407407407408</v>
      </c>
      <c r="H26" s="18" t="s">
        <v>20</v>
      </c>
    </row>
    <row r="29" spans="1:5" ht="12.75">
      <c r="A29" t="s">
        <v>7</v>
      </c>
      <c r="B29" t="s">
        <v>9</v>
      </c>
      <c r="C29" t="s">
        <v>11</v>
      </c>
      <c r="E29" s="21">
        <v>25</v>
      </c>
    </row>
    <row r="30" spans="3:5" ht="12.75">
      <c r="C30" t="s">
        <v>57</v>
      </c>
      <c r="E30" s="21">
        <v>54.25</v>
      </c>
    </row>
    <row r="31" spans="3:7" ht="12.75">
      <c r="C31" s="17" t="s">
        <v>74</v>
      </c>
      <c r="E31" s="21">
        <v>28</v>
      </c>
      <c r="F31" s="17">
        <v>107</v>
      </c>
      <c r="G31" t="s">
        <v>77</v>
      </c>
    </row>
    <row r="32" spans="3:5" ht="12.75">
      <c r="C32" t="s">
        <v>10</v>
      </c>
      <c r="E32" s="21">
        <v>87</v>
      </c>
    </row>
    <row r="33" spans="3:6" ht="12.75">
      <c r="C33" t="s">
        <v>12</v>
      </c>
      <c r="E33" s="21">
        <v>8</v>
      </c>
      <c r="F33" s="9"/>
    </row>
    <row r="34" spans="3:6" ht="12.75">
      <c r="C34" s="2" t="s">
        <v>13</v>
      </c>
      <c r="E34" s="21"/>
      <c r="F34" s="9"/>
    </row>
    <row r="35" spans="3:6" ht="12.75">
      <c r="C35" t="s">
        <v>80</v>
      </c>
      <c r="E35" s="21">
        <v>-28</v>
      </c>
      <c r="F35" s="9" t="s">
        <v>81</v>
      </c>
    </row>
    <row r="36" spans="3:6" ht="12.75">
      <c r="C36" t="s">
        <v>14</v>
      </c>
      <c r="E36" s="21">
        <v>100</v>
      </c>
      <c r="F36" s="9"/>
    </row>
    <row r="37" spans="3:6" ht="12.75">
      <c r="C37" t="s">
        <v>78</v>
      </c>
      <c r="E37" s="21">
        <v>87</v>
      </c>
      <c r="F37" s="32" t="s">
        <v>85</v>
      </c>
    </row>
    <row r="38" spans="3:6" ht="12.75">
      <c r="C38" t="s">
        <v>84</v>
      </c>
      <c r="E38" s="21">
        <v>110</v>
      </c>
      <c r="F38" s="33" t="s">
        <v>85</v>
      </c>
    </row>
    <row r="39" spans="3:6" ht="12.75">
      <c r="C39" t="s">
        <v>15</v>
      </c>
      <c r="E39" s="21">
        <v>163</v>
      </c>
      <c r="F39" s="9"/>
    </row>
    <row r="40" spans="3:6" ht="12.75">
      <c r="C40" t="s">
        <v>27</v>
      </c>
      <c r="E40" s="21"/>
      <c r="F40" s="9"/>
    </row>
    <row r="41" spans="3:6" ht="12.75">
      <c r="C41" t="s">
        <v>28</v>
      </c>
      <c r="E41" s="21">
        <f>815/6</f>
        <v>135.83333333333334</v>
      </c>
      <c r="F41" s="9"/>
    </row>
    <row r="42" spans="5:6" ht="12.75">
      <c r="E42" s="21"/>
      <c r="F42" s="9"/>
    </row>
    <row r="43" spans="3:6" ht="12.75">
      <c r="C43" t="s">
        <v>50</v>
      </c>
      <c r="E43" s="22">
        <v>28</v>
      </c>
      <c r="F43" s="9" t="s">
        <v>75</v>
      </c>
    </row>
    <row r="44" spans="3:6" ht="13.5" thickBot="1">
      <c r="C44" t="s">
        <v>29</v>
      </c>
      <c r="E44" s="29">
        <f>SUM(E29:E43)</f>
        <v>798.0833333333334</v>
      </c>
      <c r="F44" s="9"/>
    </row>
    <row r="46" spans="1:2" ht="12.75">
      <c r="A46" t="s">
        <v>8</v>
      </c>
      <c r="B46" t="s">
        <v>31</v>
      </c>
    </row>
    <row r="47" ht="12.75">
      <c r="B47" t="s">
        <v>32</v>
      </c>
    </row>
    <row r="48" ht="12.75">
      <c r="B48" t="s">
        <v>48</v>
      </c>
    </row>
    <row r="49" ht="12.75">
      <c r="B49" t="s">
        <v>82</v>
      </c>
    </row>
    <row r="50" ht="12.75">
      <c r="B50" t="s">
        <v>83</v>
      </c>
    </row>
    <row r="52" spans="1:2" ht="12.75">
      <c r="A52" t="s">
        <v>30</v>
      </c>
      <c r="B52" t="s">
        <v>33</v>
      </c>
    </row>
    <row r="53" ht="12.75">
      <c r="B53" t="s">
        <v>35</v>
      </c>
    </row>
    <row r="54" ht="12.75">
      <c r="B54" t="s">
        <v>34</v>
      </c>
    </row>
    <row r="57" ht="12.75">
      <c r="B57" s="28" t="s">
        <v>55</v>
      </c>
    </row>
    <row r="60" ht="12.75">
      <c r="A60" t="s">
        <v>75</v>
      </c>
    </row>
    <row r="61" spans="1:4" ht="12.75">
      <c r="A61" s="30" t="s">
        <v>59</v>
      </c>
      <c r="B61" s="1" t="s">
        <v>58</v>
      </c>
      <c r="C61" s="1"/>
      <c r="D61" s="1" t="s">
        <v>61</v>
      </c>
    </row>
    <row r="62" spans="1:4" ht="12.75">
      <c r="A62">
        <v>1</v>
      </c>
      <c r="B62" s="3" t="s">
        <v>60</v>
      </c>
      <c r="D62">
        <v>12</v>
      </c>
    </row>
    <row r="63" spans="1:5" ht="12.75">
      <c r="A63">
        <v>2</v>
      </c>
      <c r="B63" s="3" t="s">
        <v>62</v>
      </c>
      <c r="D63">
        <v>37</v>
      </c>
      <c r="E63" s="31" t="s">
        <v>71</v>
      </c>
    </row>
    <row r="64" spans="1:5" ht="12.75">
      <c r="A64">
        <v>2</v>
      </c>
      <c r="B64" s="3" t="s">
        <v>63</v>
      </c>
      <c r="D64">
        <v>39</v>
      </c>
      <c r="E64" s="31" t="s">
        <v>71</v>
      </c>
    </row>
    <row r="65" spans="1:5" ht="12.75">
      <c r="A65">
        <v>3</v>
      </c>
      <c r="B65" s="3" t="s">
        <v>64</v>
      </c>
      <c r="D65">
        <v>380</v>
      </c>
      <c r="E65" s="31" t="s">
        <v>76</v>
      </c>
    </row>
    <row r="66" spans="1:5" ht="12.75">
      <c r="A66">
        <v>3</v>
      </c>
      <c r="B66" s="3" t="s">
        <v>65</v>
      </c>
      <c r="D66">
        <v>600</v>
      </c>
      <c r="E66" s="31" t="s">
        <v>66</v>
      </c>
    </row>
    <row r="67" spans="1:5" ht="12.75">
      <c r="A67">
        <v>2</v>
      </c>
      <c r="B67" s="3" t="s">
        <v>67</v>
      </c>
      <c r="D67">
        <v>40</v>
      </c>
      <c r="E67" s="31" t="s">
        <v>68</v>
      </c>
    </row>
    <row r="68" spans="1:5" ht="12.75">
      <c r="A68">
        <v>2</v>
      </c>
      <c r="B68" s="3" t="s">
        <v>69</v>
      </c>
      <c r="D68">
        <v>47</v>
      </c>
      <c r="E68" s="31" t="s">
        <v>68</v>
      </c>
    </row>
    <row r="69" spans="1:4" ht="12.75">
      <c r="A69">
        <v>2</v>
      </c>
      <c r="B69" s="3" t="s">
        <v>70</v>
      </c>
      <c r="D69">
        <v>41</v>
      </c>
    </row>
    <row r="71" ht="12.75">
      <c r="B71" t="s">
        <v>86</v>
      </c>
    </row>
    <row r="72" ht="12.75">
      <c r="B72" t="s">
        <v>87</v>
      </c>
    </row>
    <row r="73" ht="12.75">
      <c r="B73" t="s">
        <v>72</v>
      </c>
    </row>
    <row r="76" spans="2:4" ht="12.75">
      <c r="B76" s="1" t="s">
        <v>36</v>
      </c>
      <c r="C76" s="1"/>
      <c r="D76" s="1" t="s">
        <v>40</v>
      </c>
    </row>
    <row r="77" spans="2:4" ht="12.75">
      <c r="B77" t="s">
        <v>45</v>
      </c>
      <c r="D77">
        <v>116</v>
      </c>
    </row>
    <row r="78" spans="2:4" ht="12.75">
      <c r="B78" t="s">
        <v>44</v>
      </c>
      <c r="D78">
        <v>87</v>
      </c>
    </row>
    <row r="79" spans="2:4" ht="12.75">
      <c r="B79" t="s">
        <v>43</v>
      </c>
      <c r="D79">
        <v>87</v>
      </c>
    </row>
    <row r="80" spans="2:4" ht="12.75">
      <c r="B80" t="s">
        <v>42</v>
      </c>
      <c r="D80">
        <v>29</v>
      </c>
    </row>
    <row r="81" spans="2:5" ht="12.75">
      <c r="B81" t="s">
        <v>41</v>
      </c>
      <c r="D81">
        <v>233</v>
      </c>
      <c r="E81" s="27"/>
    </row>
    <row r="82" spans="2:5" ht="12.75">
      <c r="B82" t="s">
        <v>39</v>
      </c>
      <c r="D82">
        <v>29</v>
      </c>
      <c r="E82" s="27"/>
    </row>
    <row r="83" spans="2:5" ht="12.75">
      <c r="B83" t="s">
        <v>46</v>
      </c>
      <c r="D83">
        <v>58</v>
      </c>
      <c r="E83" s="27"/>
    </row>
    <row r="84" spans="2:5" ht="12.75">
      <c r="B84" t="s">
        <v>73</v>
      </c>
      <c r="D84">
        <v>87</v>
      </c>
      <c r="E84" s="27"/>
    </row>
    <row r="85" spans="2:4" ht="12.75">
      <c r="B85" t="s">
        <v>37</v>
      </c>
      <c r="D85">
        <v>116</v>
      </c>
    </row>
    <row r="86" spans="2:4" ht="12.75">
      <c r="B86" t="s">
        <v>38</v>
      </c>
      <c r="D86" s="21">
        <v>87</v>
      </c>
    </row>
    <row r="87" ht="12.75">
      <c r="E87" s="27"/>
    </row>
    <row r="88" spans="2:4" ht="12.75">
      <c r="B88" s="1" t="s">
        <v>47</v>
      </c>
      <c r="C88" s="1"/>
      <c r="D88" s="1">
        <f>SUM(D77:D86)</f>
        <v>929</v>
      </c>
    </row>
  </sheetData>
  <printOptions/>
  <pageMargins left="0.34" right="0.34" top="0.14" bottom="0.03" header="0" footer="1"/>
  <pageSetup horizontalDpi="600" verticalDpi="600" orientation="portrait" paperSize="9" r:id="rId3"/>
  <rowBreaks count="1" manualBreakCount="1">
    <brk id="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Olsen</dc:creator>
  <cp:keywords/>
  <dc:description/>
  <cp:lastModifiedBy>søren</cp:lastModifiedBy>
  <cp:lastPrinted>2010-07-03T18:58:24Z</cp:lastPrinted>
  <dcterms:created xsi:type="dcterms:W3CDTF">2010-07-03T08:49:29Z</dcterms:created>
  <dcterms:modified xsi:type="dcterms:W3CDTF">2010-07-03T19:01:40Z</dcterms:modified>
  <cp:category/>
  <cp:version/>
  <cp:contentType/>
  <cp:contentStatus/>
</cp:coreProperties>
</file>