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4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<sst xmlns="http://schemas.openxmlformats.org/spreadsheetml/2006/main" count="138" uniqueCount="109">
  <si>
    <t>Schouw &amp; Co. værdiberegning</t>
  </si>
  <si>
    <t>Vestas Wind System</t>
  </si>
  <si>
    <t>Porteføljeselskab:</t>
  </si>
  <si>
    <t>Antal aktier</t>
  </si>
  <si>
    <t>Kurs</t>
  </si>
  <si>
    <t>Værdi</t>
  </si>
  <si>
    <t>Schouw markedsværdi</t>
  </si>
  <si>
    <t>VWS værdi afSchouw &amp; Co. Samlede markedsværdi udgør dermed:</t>
  </si>
  <si>
    <t>%</t>
  </si>
  <si>
    <t>Aktiebeholdning:</t>
  </si>
  <si>
    <t>Værdi af porteføljeselskaber</t>
  </si>
  <si>
    <t>Hver gang VWS ændrer sig med 10 point giver dette, alt andet lige, en tilsvarende ændring i Schouw's værdi på 40 mio. kr.</t>
  </si>
  <si>
    <t>Svarende til</t>
  </si>
  <si>
    <t>% af aktiekapitalen</t>
  </si>
  <si>
    <t>Schouw &amp; Co. er en industrikoncern, der igennem tiden har investeret i mange forskellige virksomheder i mange forskellige brancher.</t>
  </si>
  <si>
    <t>og en rentenettobærende gæld på 2281 mio. kr. Selskabet har i en årrække udbealt 3 kr. i udbytte pr. aktie, og dette ser det ikke ud til der sådan lige laves om på,</t>
  </si>
  <si>
    <t>Schouw markedsværdi excl. egne aktier udgør dermed:</t>
  </si>
  <si>
    <t>Schouw forventer i 2010 en omsætning på 9.000 mio. kr.og et EBIT i intervallet 250-400 mio. kr. Selskabet havde pr. 31.12.2009 en egenkapital på 4753 mio. kr.</t>
  </si>
  <si>
    <t>Schouw har bemyndigelse til at erhverve og eje op til 20% af egne aktier.</t>
  </si>
  <si>
    <t>Med en P/E værdi på 6 giver det en markedsværdi på:</t>
  </si>
  <si>
    <t>Nettoresultatet for helåret 2009:</t>
  </si>
  <si>
    <t>men med en øget sandsynlighed for at ende i den nedre del af intervallet.</t>
  </si>
  <si>
    <t xml:space="preserve">Forventningerne for hele året er en omsætning på ca. 5 mia. kr. og et EBIT i intervallet 175-200 mio. kr., </t>
  </si>
  <si>
    <t xml:space="preserve">I Biomar indgår også en ejerandel på 50,9% i Sjøtroll Havbruk, er arbejder med fiskeopdræt/dambrug. </t>
  </si>
  <si>
    <t>Dette forsøges afhændet - hvilket der vurderes at være gode muligheder for - for derved at fokusere på kerneforretningen i Biomar</t>
  </si>
  <si>
    <t>Fibertex - 100% ejet</t>
  </si>
  <si>
    <t xml:space="preserve">BioMar er tidligere børsnoteret selskab og verdens tredjestørste producent af kvalitetsfo-der til industrialiseret fiskeopdræt. </t>
  </si>
  <si>
    <t>Virksomhedens aktivi-teter er geografisk opdelt i tre regioner: North Sea (Norge og UK), Americas (Chile) og Continental Europe.</t>
  </si>
  <si>
    <t xml:space="preserve">Fibertex er en førende producent af nonwovens i form af nålefiltprodukter til industriel og teknisk anvendelse (Fi-bertex Industrial Nonwovens) </t>
  </si>
  <si>
    <t>samt af spunbond/melt-blown produkter til hygiejneindustrien (Fibertex Personal Care).</t>
  </si>
  <si>
    <t xml:space="preserve">I de seneste år har Fibertex Industrial Nonwovens gennem-ført en målrettet omlægning og modernisering af produk-tionen. </t>
  </si>
  <si>
    <t>Resultatet er nye højeffektive produktionslinjer der nu kører i fuld drift på fabrikkerne i Danmark og Tjekkiet.</t>
  </si>
  <si>
    <t xml:space="preserve">Derudover etablerede Fibertex Industrial Nonwovens i begyndelsen af 2010 en fabrik i Sydafrika, i samarbejde med lokale partnere og </t>
  </si>
  <si>
    <t>Industrialiseringsfon-den For Udviklingslandene (IFU), for herfra at producere og sælge nålefiltsprodukter bl.a. til den voksende sydafrikanske bilindustri.</t>
  </si>
  <si>
    <t>Fibertex forventer således fortsat at opfylde forventnin-gerne for året med en omsætning på ca. 1,5 mia. kr. og et EBIT i intervallet 100-125 mio. kr.</t>
  </si>
  <si>
    <t>Nettoresultatet for helåret 2009</t>
  </si>
  <si>
    <t>kr.</t>
  </si>
  <si>
    <t>Biomar</t>
  </si>
  <si>
    <t>Fibertex</t>
  </si>
  <si>
    <t>Grene</t>
  </si>
  <si>
    <t>Hydra</t>
  </si>
  <si>
    <t>Martin</t>
  </si>
  <si>
    <t>Xergi</t>
  </si>
  <si>
    <t>Begrundelse:</t>
  </si>
  <si>
    <t>Incuba</t>
  </si>
  <si>
    <t>I alt</t>
  </si>
  <si>
    <t>Grene er en førende leverandør af reservedele og tilbehør til landbruget i Norden samt i Polen og senest Rusland.</t>
  </si>
  <si>
    <t>I Danmark er Grene endvidere leverandør af tekniske artik-ler, el-artikler og serviceydelser til industrien.</t>
  </si>
  <si>
    <t>udvikler Grene i Polen sig fortsat godt med fremgang i omsætning og resul-tat målt i både lokal valuta og danske kroner.</t>
  </si>
  <si>
    <t xml:space="preserve">En positiv undtagelse er også markedet i Rusland, hvor salgsaktiviteten er under opbygning, og hvor udviklingen går bedre end forventet. </t>
  </si>
  <si>
    <t xml:space="preserve">Opførelsen af den knap 7.000 m2 store lager- og kontorbygning syd for Moskva er nu så fremskredet, at lagerfaciliteterne har kunnet tages i brug, </t>
  </si>
  <si>
    <t>mens der afventes færdiggørelse af kontorarealerne.</t>
  </si>
  <si>
    <t>Grene forventer fortsat i 2010 at realisere en omsætning på ca. 1,2 mia. kr. med et EBIT i intervallet 30-50 mio. kr.</t>
  </si>
  <si>
    <t>Hydra - 100% ejet</t>
  </si>
  <si>
    <t>Grene - 100% ejet</t>
  </si>
  <si>
    <t>inden for hydrauliske komponenter og systemer til industrien.</t>
  </si>
  <si>
    <t xml:space="preserve">Hydra er en specialiseret handels- og ingeniørvirk-somhed med kerneområderne handel, produktion og knowhow </t>
  </si>
  <si>
    <t>Hydra er i lighed med Grene hårdt ramt af den økonomiske afmatning.</t>
  </si>
  <si>
    <t xml:space="preserve">Markedsvilkårene er hårde pga den generalle økonomiske afmatning i landbruget, men i modsætning til situationen i bl.a. Danmark </t>
  </si>
  <si>
    <t>Salget til vindmølleindustrien i Kina er nu kommet i gang, og der er foretaget de nødvendige forberedelser til, at egentlig produktion i Kina kan opstartes i 2010.</t>
  </si>
  <si>
    <t>Registrering af et nyt datterselskab i USA er gennemført, og der forventes etablering af salgsafdeling i USA i løbet af 2010.</t>
  </si>
  <si>
    <t>Udviklinger af nye systemer i samarbejde med større kun-der, især kunder med relation til vindmølleindustrien,</t>
  </si>
  <si>
    <t xml:space="preserve"> er på et meget højt niveau, hvilket giver mulighed for stigen-de afsætning, når situationen igen normaliseres.</t>
  </si>
  <si>
    <t>Med de forudsætninger er det fortsat vurderingen, at Hydra-Grene i 2010 kan realisere en omsætning i niveauet 400-450 mio. kr. med et EBIT på 40-60 mio. kr.</t>
  </si>
  <si>
    <t>Martin - 100% ejet</t>
  </si>
  <si>
    <t xml:space="preserve">Martin er verdens førende producent af computerstyret effektlys, der afsættes til underholdnings‐ og oplevelsesin-dustrien over det meste af verden. </t>
  </si>
  <si>
    <t>Martin er endvidere en betydende producent af røgmaskiner.</t>
  </si>
  <si>
    <t>Det er fortsat forventningen, at Martin for hele 2010 kan realisere en omsætning i niveauet 675-775 mio. kr. med et EBIT i intervallet minus 25-75 mio. kr.</t>
  </si>
  <si>
    <t>Værdi:</t>
  </si>
  <si>
    <t>Excl. VWS, er værdien af porteføljeselskaberne:</t>
  </si>
  <si>
    <t xml:space="preserve">Kurs </t>
  </si>
  <si>
    <t>(Ejerandel på 1,96% af aktiekapitalen i VWS)</t>
  </si>
  <si>
    <t>Xergi - 50% ejet</t>
  </si>
  <si>
    <t>Xergi har mere end 15 års historik inden for området og har siden 2004 været fifty/fifty ejet af Schouw &amp; Co. og Dalgasgroup (Hedeselskabet).</t>
  </si>
  <si>
    <t xml:space="preserve">Xergi er en førende leverandør af biogas- og kraftvarmean-læg. Kerneforretningen omfatter teknologiudvikling, </t>
  </si>
  <si>
    <t>de-sign, installation samt drift og vedligeholdelse af de nøgle-færdige anlæg.</t>
  </si>
  <si>
    <t>Martin har gennem mange år har været Schouw's sorte får blandt porteføljeselskaberne, med underskud år for år - hvilket kan undre en,</t>
  </si>
  <si>
    <t>idet de er markedsleder i branchen og deraf burde kunne drage fordel. Jeg tror endvidere mange efterhånden ser frem til at de får vendt skuden til sorte tal på bundlinjen,</t>
  </si>
  <si>
    <t>eller såfremt de ikke formår dette, får frasolgt koncernen og bruger deres kræfter et bedre sted.</t>
  </si>
  <si>
    <t>Der er fortsat en betydelig usikkerhed om markeds-vilkårene for biogasanlæg, som ikke på kort sigt forventes ændret. D</t>
  </si>
  <si>
    <t>et medfører naturligt en stor opmærksomhed på alle omkostninger.</t>
  </si>
  <si>
    <t xml:space="preserve">Med forbehold for forskydning af tidspunkt for endelig ubetinget ordre på de budgetterede projekter forventer Xergi fortsat at realisere en omsætning i 2010 </t>
  </si>
  <si>
    <t>i niveauet 150 mio. kr. med et EBIT resultat, der forbedres væsent-ligt, fra det negative resultat i 2009, til et niveau omkring nul.</t>
  </si>
  <si>
    <t>Pga. negativ resultat har jeg estimeret markedsværdi til bogført egenkaital:</t>
  </si>
  <si>
    <t>Incuba - 49% ejet</t>
  </si>
  <si>
    <t>Incuba A/S er et udviklings- og ventureselskabet der ejes sammen med Aarhus Universitets Forskningsfond og NRGi a.m.b.a.</t>
  </si>
  <si>
    <t xml:space="preserve">Incuba er medejere af en række venturefonde og forskerparker heriblandt: </t>
  </si>
  <si>
    <t>et 26,9% medejerskab af Østjysk Innovation A/S, som er et statsanerkendt innovationsmiljø med investeringer i mere end 40 nye virksomheder,</t>
  </si>
  <si>
    <t>et 45,0% medejerskab af Scandinavian Micro Biodevices ApS, som laver pointof-care diagnoseprodukter til veterinært brug samt</t>
  </si>
  <si>
    <t>et 26,3% medejerskab engageret i Incuba Science Park A/S, som driver tre forskerparker i Århus.</t>
  </si>
  <si>
    <t>Incuba forventer i 2010 et beskedent, positivt resultat eksklusive eventuelle værdireguleringer på ventureaktiviteter, som også var årsagen til udnerskudet i 2009</t>
  </si>
  <si>
    <t>Pga. negativ resultat har jeg estimeret en markedsværdi for Incuba</t>
  </si>
  <si>
    <t>Værdien af porteføljeselskaberne er yderst konservativt sat, idet de er beregnet ud fra faktiske 2009-regnskabstal, hvor den generalle økonomiske afmatning</t>
  </si>
  <si>
    <t>påvirkede de fleste brancher og dermed bundlinien i Schouw &amp; Co.'s selskaber. Dog er Martin og Xergi opgjort til bogført egenkapital pr. 31.3.2010,</t>
  </si>
  <si>
    <t xml:space="preserve">Det er også muligt at regulere på P/E-værdierne for derved at tilpasse på markedsværdien. Fx kan det godt forsvares at øge P/E-værdien for Fibertex, </t>
  </si>
  <si>
    <t xml:space="preserve">da denne stadig vækster pænt. Til gengæld er markedsværdien for Martin måske optimistisk sat, da egenkapitalen ultimo året formodentlig vil være </t>
  </si>
  <si>
    <t xml:space="preserve">yderligere nedsat pga. et negativt resultat. For så </t>
  </si>
  <si>
    <t xml:space="preserve">Idet disse havde negativt resultat i 2009. </t>
  </si>
  <si>
    <t>Værdi af Schouw &amp; Co.</t>
  </si>
  <si>
    <t>Samlet værdi af selskaber incl. VWS og egn aktier</t>
  </si>
  <si>
    <t>På baggrund af de realiserede resultater i 2009, mener jeg prisen på Schouw pt. er "fari prissat". Men da aktier handels på fremtidsudsigter,</t>
  </si>
  <si>
    <t>ser jeg aktien som undervurderet, da samtlige selskaber i 2010 vil forbedre deres resultater væsentlidt.</t>
  </si>
  <si>
    <t>idet de også udbetalte et udbytte på 3 kr. i 2008, hvor de havde et negativt resultat på 903 mio. kr. Man kan så diskutere,</t>
  </si>
  <si>
    <t>om det er smart at gældsætte sig yderligere på denne baggrund</t>
  </si>
  <si>
    <t>BioMar - 100% ejet</t>
  </si>
  <si>
    <t>Schouw andel af egne aktier</t>
  </si>
  <si>
    <t>Værdi af porteføljeselskaber excl. VWS</t>
  </si>
  <si>
    <t>Værdi af porteføljeseskaber</t>
  </si>
  <si>
    <t>≤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</si>
</sst>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wrapText="1"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 wrapText="1"/>
    </xf>
    <xf numFmtId="4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0" xfId="0" applyFont="1" applyAlignment="1">
      <alignment horizontal="left"/>
    </xf>
    <xf numFmtId="3" fontId="5" fillId="0" borderId="0" xfId="0" applyNumberFormat="1" applyFont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1"/>
  <sheetViews>
    <sheetView tabSelected="1" zoomScalePageLayoutView="0" workbookViewId="0" topLeftCell="A1">
      <selection activeCell="E1" sqref="E1"/>
    </sheetView>
  </sheetViews>
  <sheetFormatPr defaultColWidth="9.140625" defaultRowHeight="15"/>
  <cols>
    <col min="1" max="1" width="37.00390625" style="1" bestFit="1" customWidth="1"/>
    <col min="2" max="2" width="16.57421875" style="1" customWidth="1"/>
    <col min="3" max="3" width="18.7109375" style="1" customWidth="1"/>
    <col min="4" max="4" width="32.8515625" style="1" customWidth="1"/>
    <col min="5" max="5" width="17.57421875" style="1" bestFit="1" customWidth="1"/>
    <col min="6" max="6" width="6.00390625" style="1" customWidth="1"/>
    <col min="7" max="16384" width="9.140625" style="1" customWidth="1"/>
  </cols>
  <sheetData>
    <row r="1" spans="1:5" ht="18.75">
      <c r="A1" s="11" t="s">
        <v>0</v>
      </c>
      <c r="B1" s="11"/>
      <c r="C1" s="11"/>
      <c r="E1" s="1" t="s">
        <v>108</v>
      </c>
    </row>
    <row r="2" ht="15">
      <c r="A2" s="10"/>
    </row>
    <row r="3" spans="1:10" ht="15">
      <c r="A3" s="10"/>
      <c r="B3" s="19" t="s">
        <v>14</v>
      </c>
      <c r="C3" s="19"/>
      <c r="D3" s="19"/>
      <c r="E3" s="19"/>
      <c r="F3" s="19"/>
      <c r="G3" s="19"/>
      <c r="H3" s="19"/>
      <c r="I3" s="19"/>
      <c r="J3" s="19"/>
    </row>
    <row r="4" spans="1:2" ht="15">
      <c r="A4" s="10"/>
      <c r="B4" s="1" t="s">
        <v>17</v>
      </c>
    </row>
    <row r="5" spans="1:2" ht="15">
      <c r="A5" s="10"/>
      <c r="B5" s="1" t="s">
        <v>15</v>
      </c>
    </row>
    <row r="6" spans="1:2" ht="15">
      <c r="A6" s="10"/>
      <c r="B6" s="1" t="s">
        <v>102</v>
      </c>
    </row>
    <row r="7" spans="1:2" ht="15">
      <c r="A7" s="10"/>
      <c r="B7" s="1" t="s">
        <v>103</v>
      </c>
    </row>
    <row r="8" ht="15">
      <c r="A8" s="10"/>
    </row>
    <row r="9" ht="15">
      <c r="A9" s="10" t="s">
        <v>6</v>
      </c>
    </row>
    <row r="10" spans="2:4" ht="15">
      <c r="B10" s="2" t="s">
        <v>3</v>
      </c>
      <c r="C10" s="2" t="s">
        <v>4</v>
      </c>
      <c r="D10" s="2" t="s">
        <v>5</v>
      </c>
    </row>
    <row r="11" spans="1:4" ht="15.75" thickBot="1">
      <c r="A11" s="10"/>
      <c r="B11" s="1">
        <v>25500000</v>
      </c>
      <c r="C11" s="4">
        <v>123.5</v>
      </c>
      <c r="D11" s="7">
        <f>B11*C11</f>
        <v>3149250000</v>
      </c>
    </row>
    <row r="12" spans="1:4" ht="15.75" thickTop="1">
      <c r="A12" s="10"/>
      <c r="C12" s="4"/>
      <c r="D12" s="20"/>
    </row>
    <row r="13" spans="1:4" ht="15">
      <c r="A13" s="10" t="s">
        <v>105</v>
      </c>
      <c r="D13" s="3"/>
    </row>
    <row r="14" spans="2:4" ht="15">
      <c r="B14" s="1" t="s">
        <v>3</v>
      </c>
      <c r="C14" s="1" t="s">
        <v>70</v>
      </c>
      <c r="D14" s="1" t="s">
        <v>5</v>
      </c>
    </row>
    <row r="15" spans="1:4" ht="15.75" thickBot="1">
      <c r="A15" s="10"/>
      <c r="B15" s="1">
        <v>585039</v>
      </c>
      <c r="C15" s="4">
        <f>C11</f>
        <v>123.5</v>
      </c>
      <c r="D15" s="7">
        <f>B15*C15</f>
        <v>72252316.5</v>
      </c>
    </row>
    <row r="16" spans="1:6" ht="15.75" thickTop="1">
      <c r="A16" s="10"/>
      <c r="B16" s="1" t="s">
        <v>12</v>
      </c>
      <c r="C16" s="4">
        <f>B15*100/B11</f>
        <v>2.2942705882352943</v>
      </c>
      <c r="D16" s="1" t="s">
        <v>13</v>
      </c>
      <c r="F16" s="4"/>
    </row>
    <row r="17" spans="1:2" ht="15">
      <c r="A17" s="10"/>
      <c r="B17" s="1" t="s">
        <v>18</v>
      </c>
    </row>
    <row r="18" ht="15">
      <c r="A18" s="10"/>
    </row>
    <row r="19" ht="15">
      <c r="A19" s="10" t="s">
        <v>107</v>
      </c>
    </row>
    <row r="20" spans="1:5" ht="15">
      <c r="A20" s="10"/>
      <c r="B20" s="1" t="s">
        <v>16</v>
      </c>
      <c r="E20" s="1">
        <f>D11-D15</f>
        <v>3076997683.5</v>
      </c>
    </row>
    <row r="21" spans="1:5" ht="15">
      <c r="A21" s="10"/>
      <c r="B21" s="1" t="s">
        <v>69</v>
      </c>
      <c r="E21" s="1">
        <f>E20-D53</f>
        <v>1844997683.5</v>
      </c>
    </row>
    <row r="22" ht="15">
      <c r="A22" s="10"/>
    </row>
    <row r="23" ht="15">
      <c r="A23" s="10" t="s">
        <v>106</v>
      </c>
    </row>
    <row r="24" spans="1:3" ht="15">
      <c r="A24" s="10"/>
      <c r="B24" s="13" t="s">
        <v>2</v>
      </c>
      <c r="C24" s="14" t="s">
        <v>68</v>
      </c>
    </row>
    <row r="25" spans="1:3" ht="15">
      <c r="A25" s="10"/>
      <c r="B25" s="15" t="s">
        <v>37</v>
      </c>
      <c r="C25" s="16">
        <f>E70</f>
        <v>1060200000</v>
      </c>
    </row>
    <row r="26" spans="1:3" ht="15">
      <c r="A26" s="10"/>
      <c r="B26" s="15" t="s">
        <v>38</v>
      </c>
      <c r="C26" s="16">
        <f>E83</f>
        <v>414000000</v>
      </c>
    </row>
    <row r="27" spans="1:3" ht="15">
      <c r="A27" s="10"/>
      <c r="B27" s="15" t="s">
        <v>39</v>
      </c>
      <c r="C27" s="16">
        <f>E97</f>
        <v>54000000</v>
      </c>
    </row>
    <row r="28" spans="1:3" ht="15">
      <c r="A28" s="10"/>
      <c r="B28" s="15" t="s">
        <v>40</v>
      </c>
      <c r="C28" s="16">
        <f>E111</f>
        <v>268800000</v>
      </c>
    </row>
    <row r="29" spans="1:3" ht="15">
      <c r="A29" s="10"/>
      <c r="B29" s="15" t="s">
        <v>41</v>
      </c>
      <c r="C29" s="16">
        <f>E123</f>
        <v>228800000</v>
      </c>
    </row>
    <row r="30" spans="1:3" ht="15">
      <c r="A30" s="10"/>
      <c r="B30" s="15" t="s">
        <v>42</v>
      </c>
      <c r="C30" s="16">
        <f>E136</f>
        <v>37200000</v>
      </c>
    </row>
    <row r="31" spans="1:3" ht="15">
      <c r="A31" s="10"/>
      <c r="B31" s="15" t="s">
        <v>44</v>
      </c>
      <c r="C31" s="16">
        <f>E148</f>
        <v>100000000</v>
      </c>
    </row>
    <row r="32" spans="1:3" ht="15.75" thickBot="1">
      <c r="A32" s="10"/>
      <c r="B32" s="17" t="s">
        <v>45</v>
      </c>
      <c r="C32" s="18">
        <f>SUM(C25:C31)</f>
        <v>2163000000</v>
      </c>
    </row>
    <row r="33" ht="15.75" thickTop="1">
      <c r="A33" s="10"/>
    </row>
    <row r="34" spans="1:2" ht="15">
      <c r="A34" s="10"/>
      <c r="B34" s="1" t="s">
        <v>92</v>
      </c>
    </row>
    <row r="35" spans="1:2" ht="15">
      <c r="A35" s="10"/>
      <c r="B35" s="1" t="s">
        <v>93</v>
      </c>
    </row>
    <row r="36" spans="1:2" ht="15">
      <c r="A36" s="10"/>
      <c r="B36" s="1" t="s">
        <v>97</v>
      </c>
    </row>
    <row r="37" spans="1:2" ht="15">
      <c r="A37" s="10"/>
      <c r="B37" s="1" t="s">
        <v>94</v>
      </c>
    </row>
    <row r="38" spans="1:2" ht="15">
      <c r="A38" s="10"/>
      <c r="B38" s="1" t="s">
        <v>95</v>
      </c>
    </row>
    <row r="39" spans="1:2" ht="15">
      <c r="A39" s="10"/>
      <c r="B39" s="1" t="s">
        <v>96</v>
      </c>
    </row>
    <row r="40" ht="15">
      <c r="A40" s="10"/>
    </row>
    <row r="41" ht="15">
      <c r="A41" s="10" t="s">
        <v>98</v>
      </c>
    </row>
    <row r="42" spans="1:5" ht="15">
      <c r="A42" s="10"/>
      <c r="B42" s="1" t="s">
        <v>99</v>
      </c>
      <c r="E42" s="1">
        <f>C32+D53+D15</f>
        <v>3467252316.5</v>
      </c>
    </row>
    <row r="43" ht="15">
      <c r="A43" s="10"/>
    </row>
    <row r="44" spans="1:3" ht="15.75" thickBot="1">
      <c r="A44" s="10"/>
      <c r="B44" s="10" t="s">
        <v>4</v>
      </c>
      <c r="C44" s="12">
        <f>E42/B11</f>
        <v>135.97067907843137</v>
      </c>
    </row>
    <row r="45" ht="15.75" thickTop="1">
      <c r="A45" s="10"/>
    </row>
    <row r="46" spans="1:2" ht="15">
      <c r="A46" s="10"/>
      <c r="B46" s="1" t="s">
        <v>100</v>
      </c>
    </row>
    <row r="47" spans="1:2" ht="15">
      <c r="A47" s="10"/>
      <c r="B47" s="1" t="s">
        <v>101</v>
      </c>
    </row>
    <row r="48" ht="15">
      <c r="A48" s="10"/>
    </row>
    <row r="49" spans="1:2" ht="15">
      <c r="A49" s="10"/>
      <c r="B49" s="9" t="s">
        <v>43</v>
      </c>
    </row>
    <row r="50" ht="15">
      <c r="A50" s="10"/>
    </row>
    <row r="51" ht="15">
      <c r="A51" s="10" t="s">
        <v>9</v>
      </c>
    </row>
    <row r="52" spans="1:4" ht="15">
      <c r="A52" s="10" t="s">
        <v>1</v>
      </c>
      <c r="B52" s="2" t="s">
        <v>3</v>
      </c>
      <c r="C52" s="2" t="s">
        <v>4</v>
      </c>
      <c r="D52" s="2" t="s">
        <v>5</v>
      </c>
    </row>
    <row r="53" spans="1:5" ht="15.75" thickBot="1">
      <c r="A53" s="10"/>
      <c r="B53" s="1">
        <v>4000000</v>
      </c>
      <c r="C53" s="4">
        <v>308</v>
      </c>
      <c r="D53" s="7">
        <f>B53*C53</f>
        <v>1232000000</v>
      </c>
      <c r="E53" s="1" t="s">
        <v>71</v>
      </c>
    </row>
    <row r="54" spans="1:4" ht="15.75" thickTop="1">
      <c r="A54" s="10"/>
      <c r="D54" s="3"/>
    </row>
    <row r="55" spans="1:7" ht="15">
      <c r="A55" s="10"/>
      <c r="B55" s="1" t="s">
        <v>7</v>
      </c>
      <c r="F55" s="5">
        <f>100-(((D11-D53)*100)/D11)</f>
        <v>39.12042549813447</v>
      </c>
      <c r="G55" s="6" t="s">
        <v>8</v>
      </c>
    </row>
    <row r="56" spans="1:2" ht="15">
      <c r="A56" s="10"/>
      <c r="B56" s="1" t="s">
        <v>11</v>
      </c>
    </row>
    <row r="57" spans="1:2" ht="15">
      <c r="A57" s="10"/>
      <c r="B57" s="1" t="s">
        <v>10</v>
      </c>
    </row>
    <row r="58" ht="15">
      <c r="A58" s="10"/>
    </row>
    <row r="59" ht="15">
      <c r="A59" s="10" t="s">
        <v>2</v>
      </c>
    </row>
    <row r="60" ht="15">
      <c r="A60" s="10" t="s">
        <v>104</v>
      </c>
    </row>
    <row r="61" spans="1:2" ht="15">
      <c r="A61" s="10"/>
      <c r="B61" s="1" t="s">
        <v>26</v>
      </c>
    </row>
    <row r="62" spans="1:2" ht="15">
      <c r="A62" s="10"/>
      <c r="B62" s="1" t="s">
        <v>27</v>
      </c>
    </row>
    <row r="63" spans="1:2" ht="15">
      <c r="A63" s="10"/>
      <c r="B63" s="1" t="s">
        <v>23</v>
      </c>
    </row>
    <row r="64" spans="1:2" ht="15">
      <c r="A64" s="10"/>
      <c r="B64" s="1" t="s">
        <v>24</v>
      </c>
    </row>
    <row r="65" ht="15">
      <c r="A65" s="10"/>
    </row>
    <row r="66" spans="1:2" ht="15">
      <c r="A66" s="10"/>
      <c r="B66" s="1" t="s">
        <v>22</v>
      </c>
    </row>
    <row r="67" spans="1:2" ht="15">
      <c r="A67" s="10"/>
      <c r="B67" s="1" t="s">
        <v>21</v>
      </c>
    </row>
    <row r="68" ht="15">
      <c r="A68" s="10"/>
    </row>
    <row r="69" spans="1:6" ht="15">
      <c r="A69" s="10"/>
      <c r="B69" s="1" t="s">
        <v>20</v>
      </c>
      <c r="E69" s="1">
        <v>176700000</v>
      </c>
      <c r="F69" s="1" t="s">
        <v>36</v>
      </c>
    </row>
    <row r="70" spans="1:6" ht="15.75" thickBot="1">
      <c r="A70" s="10"/>
      <c r="B70" s="1" t="s">
        <v>19</v>
      </c>
      <c r="E70" s="8">
        <f>E69*6</f>
        <v>1060200000</v>
      </c>
      <c r="F70" s="1" t="s">
        <v>36</v>
      </c>
    </row>
    <row r="71" ht="15.75" thickTop="1">
      <c r="A71" s="10"/>
    </row>
    <row r="72" ht="15">
      <c r="A72" s="10" t="s">
        <v>25</v>
      </c>
    </row>
    <row r="73" spans="1:2" ht="15">
      <c r="A73" s="10"/>
      <c r="B73" s="1" t="s">
        <v>28</v>
      </c>
    </row>
    <row r="74" spans="1:2" ht="15">
      <c r="A74" s="10"/>
      <c r="B74" s="1" t="s">
        <v>29</v>
      </c>
    </row>
    <row r="75" spans="1:2" ht="15">
      <c r="A75" s="10"/>
      <c r="B75" s="1" t="s">
        <v>30</v>
      </c>
    </row>
    <row r="76" spans="1:2" ht="15">
      <c r="A76" s="10"/>
      <c r="B76" s="1" t="s">
        <v>31</v>
      </c>
    </row>
    <row r="77" spans="1:2" ht="15">
      <c r="A77" s="10"/>
      <c r="B77" s="1" t="s">
        <v>32</v>
      </c>
    </row>
    <row r="78" spans="1:2" ht="15">
      <c r="A78" s="10"/>
      <c r="B78" s="1" t="s">
        <v>33</v>
      </c>
    </row>
    <row r="79" ht="15">
      <c r="A79" s="10"/>
    </row>
    <row r="80" spans="1:2" ht="15">
      <c r="A80" s="10"/>
      <c r="B80" s="1" t="s">
        <v>34</v>
      </c>
    </row>
    <row r="81" ht="15">
      <c r="A81" s="10"/>
    </row>
    <row r="82" spans="1:6" ht="15">
      <c r="A82" s="10"/>
      <c r="B82" s="1" t="s">
        <v>35</v>
      </c>
      <c r="E82" s="1">
        <v>69000000</v>
      </c>
      <c r="F82" s="1" t="s">
        <v>36</v>
      </c>
    </row>
    <row r="83" spans="1:6" ht="15.75" thickBot="1">
      <c r="A83" s="10"/>
      <c r="B83" s="1" t="s">
        <v>19</v>
      </c>
      <c r="E83" s="8">
        <f>E82*6</f>
        <v>414000000</v>
      </c>
      <c r="F83" s="1" t="s">
        <v>36</v>
      </c>
    </row>
    <row r="84" ht="15.75" thickTop="1">
      <c r="A84" s="10"/>
    </row>
    <row r="85" ht="15">
      <c r="A85" s="10" t="s">
        <v>54</v>
      </c>
    </row>
    <row r="86" spans="1:2" ht="15">
      <c r="A86" s="10"/>
      <c r="B86" s="1" t="s">
        <v>46</v>
      </c>
    </row>
    <row r="87" spans="1:2" ht="15">
      <c r="A87" s="10"/>
      <c r="B87" s="1" t="s">
        <v>47</v>
      </c>
    </row>
    <row r="88" spans="1:2" ht="15">
      <c r="A88" s="10"/>
      <c r="B88" s="1" t="s">
        <v>58</v>
      </c>
    </row>
    <row r="89" spans="1:2" ht="15">
      <c r="A89" s="10"/>
      <c r="B89" s="1" t="s">
        <v>48</v>
      </c>
    </row>
    <row r="90" spans="1:2" ht="15">
      <c r="A90" s="10"/>
      <c r="B90" s="1" t="s">
        <v>49</v>
      </c>
    </row>
    <row r="91" spans="1:2" ht="15">
      <c r="A91" s="10"/>
      <c r="B91" s="1" t="s">
        <v>50</v>
      </c>
    </row>
    <row r="92" spans="1:2" ht="15">
      <c r="A92" s="10"/>
      <c r="B92" s="1" t="s">
        <v>51</v>
      </c>
    </row>
    <row r="93" ht="15">
      <c r="A93" s="10"/>
    </row>
    <row r="94" spans="1:2" ht="15">
      <c r="A94" s="10"/>
      <c r="B94" s="1" t="s">
        <v>52</v>
      </c>
    </row>
    <row r="95" ht="15">
      <c r="A95" s="10"/>
    </row>
    <row r="96" spans="1:6" ht="15">
      <c r="A96" s="10"/>
      <c r="B96" s="1" t="s">
        <v>35</v>
      </c>
      <c r="E96" s="1">
        <v>9000000</v>
      </c>
      <c r="F96" s="1" t="s">
        <v>36</v>
      </c>
    </row>
    <row r="97" spans="1:6" ht="15.75" thickBot="1">
      <c r="A97" s="10"/>
      <c r="B97" s="1" t="s">
        <v>19</v>
      </c>
      <c r="E97" s="8">
        <f>E96*6</f>
        <v>54000000</v>
      </c>
      <c r="F97" s="1" t="s">
        <v>36</v>
      </c>
    </row>
    <row r="98" ht="15.75" thickTop="1">
      <c r="A98" s="10"/>
    </row>
    <row r="99" ht="15">
      <c r="A99" s="10" t="s">
        <v>53</v>
      </c>
    </row>
    <row r="100" spans="1:2" ht="15">
      <c r="A100" s="10"/>
      <c r="B100" s="1" t="s">
        <v>56</v>
      </c>
    </row>
    <row r="101" spans="1:2" ht="15">
      <c r="A101" s="10"/>
      <c r="B101" s="1" t="s">
        <v>55</v>
      </c>
    </row>
    <row r="102" spans="1:2" ht="15">
      <c r="A102" s="10"/>
      <c r="B102" s="1" t="s">
        <v>57</v>
      </c>
    </row>
    <row r="103" spans="1:2" ht="15">
      <c r="A103" s="10"/>
      <c r="B103" s="1" t="s">
        <v>59</v>
      </c>
    </row>
    <row r="104" spans="1:2" ht="15">
      <c r="A104" s="10"/>
      <c r="B104" s="1" t="s">
        <v>60</v>
      </c>
    </row>
    <row r="105" spans="1:2" ht="15">
      <c r="A105" s="10"/>
      <c r="B105" s="1" t="s">
        <v>61</v>
      </c>
    </row>
    <row r="106" spans="1:2" ht="15">
      <c r="A106" s="10"/>
      <c r="B106" s="1" t="s">
        <v>62</v>
      </c>
    </row>
    <row r="107" ht="15">
      <c r="A107" s="10"/>
    </row>
    <row r="108" spans="1:2" ht="15">
      <c r="A108" s="10"/>
      <c r="B108" s="1" t="s">
        <v>63</v>
      </c>
    </row>
    <row r="109" ht="15">
      <c r="A109" s="10"/>
    </row>
    <row r="110" spans="1:6" ht="15">
      <c r="A110" s="10"/>
      <c r="B110" s="1" t="s">
        <v>35</v>
      </c>
      <c r="E110" s="1">
        <v>44800000</v>
      </c>
      <c r="F110" s="1" t="s">
        <v>36</v>
      </c>
    </row>
    <row r="111" spans="1:6" ht="15.75" thickBot="1">
      <c r="A111" s="10"/>
      <c r="B111" s="1" t="s">
        <v>19</v>
      </c>
      <c r="E111" s="8">
        <f>E110*6</f>
        <v>268800000</v>
      </c>
      <c r="F111" s="1" t="s">
        <v>36</v>
      </c>
    </row>
    <row r="112" ht="15.75" thickTop="1">
      <c r="A112" s="10"/>
    </row>
    <row r="113" ht="15">
      <c r="A113" s="10" t="s">
        <v>64</v>
      </c>
    </row>
    <row r="114" spans="1:2" ht="15">
      <c r="A114" s="10"/>
      <c r="B114" s="1" t="s">
        <v>65</v>
      </c>
    </row>
    <row r="115" spans="1:2" ht="15">
      <c r="A115" s="10"/>
      <c r="B115" s="1" t="s">
        <v>66</v>
      </c>
    </row>
    <row r="116" spans="1:2" ht="15">
      <c r="A116" s="10"/>
      <c r="B116" s="1" t="s">
        <v>76</v>
      </c>
    </row>
    <row r="117" spans="1:2" ht="15">
      <c r="A117" s="10"/>
      <c r="B117" s="1" t="s">
        <v>77</v>
      </c>
    </row>
    <row r="118" spans="1:2" ht="15">
      <c r="A118" s="10"/>
      <c r="B118" s="1" t="s">
        <v>78</v>
      </c>
    </row>
    <row r="119" ht="15">
      <c r="A119" s="10"/>
    </row>
    <row r="120" spans="1:2" ht="15">
      <c r="A120" s="10"/>
      <c r="B120" s="1" t="s">
        <v>67</v>
      </c>
    </row>
    <row r="121" ht="15">
      <c r="A121" s="10"/>
    </row>
    <row r="122" spans="1:6" ht="15">
      <c r="A122" s="10"/>
      <c r="B122" s="1" t="s">
        <v>35</v>
      </c>
      <c r="E122" s="1">
        <v>-177000000</v>
      </c>
      <c r="F122" s="1" t="s">
        <v>36</v>
      </c>
    </row>
    <row r="123" spans="1:6" ht="15.75" thickBot="1">
      <c r="A123" s="10"/>
      <c r="B123" s="1" t="s">
        <v>83</v>
      </c>
      <c r="E123" s="8">
        <v>228800000</v>
      </c>
      <c r="F123" s="1" t="s">
        <v>36</v>
      </c>
    </row>
    <row r="124" ht="15.75" thickTop="1">
      <c r="A124" s="10"/>
    </row>
    <row r="125" ht="15">
      <c r="A125" s="10" t="s">
        <v>72</v>
      </c>
    </row>
    <row r="126" spans="1:2" ht="15">
      <c r="A126" s="10"/>
      <c r="B126" s="1" t="s">
        <v>73</v>
      </c>
    </row>
    <row r="127" spans="1:2" ht="15">
      <c r="A127" s="10"/>
      <c r="B127" s="1" t="s">
        <v>74</v>
      </c>
    </row>
    <row r="128" spans="1:2" ht="15">
      <c r="A128" s="10"/>
      <c r="B128" s="1" t="s">
        <v>75</v>
      </c>
    </row>
    <row r="129" spans="1:2" ht="15">
      <c r="A129" s="10"/>
      <c r="B129" s="1" t="s">
        <v>79</v>
      </c>
    </row>
    <row r="130" spans="1:2" ht="15">
      <c r="A130" s="10"/>
      <c r="B130" s="1" t="s">
        <v>80</v>
      </c>
    </row>
    <row r="131" ht="15">
      <c r="A131" s="10"/>
    </row>
    <row r="132" spans="1:2" ht="15">
      <c r="A132" s="10"/>
      <c r="B132" s="1" t="s">
        <v>81</v>
      </c>
    </row>
    <row r="133" spans="1:2" ht="15">
      <c r="A133" s="10"/>
      <c r="B133" s="1" t="s">
        <v>82</v>
      </c>
    </row>
    <row r="134" ht="15">
      <c r="A134" s="10"/>
    </row>
    <row r="135" spans="1:6" ht="15">
      <c r="A135" s="10"/>
      <c r="B135" s="1" t="s">
        <v>35</v>
      </c>
      <c r="E135" s="1">
        <v>-10400000</v>
      </c>
      <c r="F135" s="1" t="s">
        <v>36</v>
      </c>
    </row>
    <row r="136" spans="1:6" ht="15.75" thickBot="1">
      <c r="A136" s="10"/>
      <c r="B136" s="1" t="s">
        <v>83</v>
      </c>
      <c r="E136" s="8">
        <v>37200000</v>
      </c>
      <c r="F136" s="1" t="s">
        <v>36</v>
      </c>
    </row>
    <row r="137" ht="15.75" thickTop="1">
      <c r="A137" s="10"/>
    </row>
    <row r="138" ht="15">
      <c r="A138" s="10" t="s">
        <v>84</v>
      </c>
    </row>
    <row r="139" spans="1:2" ht="15">
      <c r="A139" s="10"/>
      <c r="B139" s="1" t="s">
        <v>85</v>
      </c>
    </row>
    <row r="140" spans="1:2" ht="15">
      <c r="A140" s="10"/>
      <c r="B140" s="1" t="s">
        <v>86</v>
      </c>
    </row>
    <row r="141" spans="1:2" ht="15">
      <c r="A141" s="10"/>
      <c r="B141" s="1" t="s">
        <v>87</v>
      </c>
    </row>
    <row r="142" spans="1:2" ht="15">
      <c r="A142" s="10"/>
      <c r="B142" s="1" t="s">
        <v>88</v>
      </c>
    </row>
    <row r="143" spans="1:2" ht="15">
      <c r="A143" s="10"/>
      <c r="B143" s="1" t="s">
        <v>89</v>
      </c>
    </row>
    <row r="144" ht="15">
      <c r="A144" s="10"/>
    </row>
    <row r="145" spans="1:2" ht="15">
      <c r="A145" s="10"/>
      <c r="B145" s="1" t="s">
        <v>90</v>
      </c>
    </row>
    <row r="146" ht="15">
      <c r="A146" s="10"/>
    </row>
    <row r="147" spans="1:6" ht="15">
      <c r="A147" s="10"/>
      <c r="B147" s="1" t="s">
        <v>35</v>
      </c>
      <c r="E147" s="1">
        <v>-9600000</v>
      </c>
      <c r="F147" s="1" t="s">
        <v>36</v>
      </c>
    </row>
    <row r="148" spans="1:6" ht="15.75" thickBot="1">
      <c r="A148" s="10"/>
      <c r="B148" s="1" t="s">
        <v>91</v>
      </c>
      <c r="E148" s="8">
        <v>100000000</v>
      </c>
      <c r="F148" s="1" t="s">
        <v>36</v>
      </c>
    </row>
    <row r="149" ht="15.75" thickTop="1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</sheetData>
  <sheetProtection/>
  <mergeCells count="2">
    <mergeCell ref="A1:C1"/>
    <mergeCell ref="B3:J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Schouw - værdiansætning</dc:subject>
  <dc:creator>Mads Kristensen</dc:creator>
  <cp:keywords/>
  <dc:description/>
  <cp:lastModifiedBy>Britt</cp:lastModifiedBy>
  <dcterms:created xsi:type="dcterms:W3CDTF">2010-07-13T19:59:31Z</dcterms:created>
  <dcterms:modified xsi:type="dcterms:W3CDTF">2010-08-14T14:35:45Z</dcterms:modified>
  <cp:category/>
  <cp:version/>
  <cp:contentType/>
  <cp:contentStatus/>
</cp:coreProperties>
</file>